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isco G Prima\Gestion Ambiental(NO MOVER)\Maestro\06 SEGUIMIENTOS\RETC\DS 138\2019\"/>
    </mc:Choice>
  </mc:AlternateContent>
  <xr:revisionPtr revIDLastSave="0" documentId="13_ncr:1_{BB31C71B-7CC4-4480-B529-881109B1DF44}" xr6:coauthVersionLast="44" xr6:coauthVersionMax="44" xr10:uidLastSave="{00000000-0000-0000-0000-000000000000}"/>
  <bookViews>
    <workbookView xWindow="-120" yWindow="-120" windowWidth="29040" windowHeight="15840" firstSheet="8" activeTab="13" xr2:uid="{00000000-000D-0000-FFFF-FFFF00000000}"/>
  </bookViews>
  <sheets>
    <sheet name="V1-V2 EL007176-6" sheetId="1" r:id="rId1"/>
    <sheet name="V1-V2 EL007177-4" sheetId="2" r:id="rId2"/>
    <sheet name="V1-V2 PC001033-7 " sheetId="4" r:id="rId3"/>
    <sheet name="V1-V2 PS005348-1" sheetId="10" r:id="rId4"/>
    <sheet name="V1-V2 PS005349-K" sheetId="13" r:id="rId5"/>
    <sheet name="V1-V2 PS005115-2" sheetId="14" r:id="rId6"/>
    <sheet name="V3 EL007185-5" sheetId="5" r:id="rId7"/>
    <sheet name="V3 PC001034-5" sheetId="6" r:id="rId8"/>
    <sheet name="V3 PS005350-3" sheetId="11" r:id="rId9"/>
    <sheet name="V3 PS005113-6" sheetId="15" r:id="rId10"/>
    <sheet name="V3 PS005114-4" sheetId="16" r:id="rId11"/>
    <sheet name="V4 EL017015-2" sheetId="7" r:id="rId12"/>
    <sheet name="V4 PC002218-1" sheetId="8" r:id="rId13"/>
    <sheet name="V4 PS005351-1" sheetId="12" r:id="rId14"/>
    <sheet name="V4 PS005111-K" sheetId="17" r:id="rId15"/>
    <sheet name="V4 PS005112-8" sheetId="18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8" l="1"/>
  <c r="D22" i="18"/>
  <c r="D21" i="18"/>
  <c r="D20" i="18"/>
  <c r="D19" i="18"/>
  <c r="D18" i="18"/>
  <c r="D17" i="18"/>
  <c r="D16" i="18"/>
  <c r="D15" i="18"/>
  <c r="D14" i="18"/>
  <c r="D13" i="18"/>
  <c r="D12" i="18"/>
  <c r="D11" i="18"/>
  <c r="D23" i="18" s="1"/>
  <c r="E5" i="18"/>
  <c r="C23" i="17"/>
  <c r="D22" i="17"/>
  <c r="D21" i="17"/>
  <c r="D20" i="17"/>
  <c r="D19" i="17"/>
  <c r="D18" i="17"/>
  <c r="D17" i="17"/>
  <c r="D16" i="17"/>
  <c r="D15" i="17"/>
  <c r="D14" i="17"/>
  <c r="D13" i="17"/>
  <c r="D12" i="17"/>
  <c r="D23" i="17" s="1"/>
  <c r="D11" i="17"/>
  <c r="E5" i="17"/>
  <c r="H22" i="12"/>
  <c r="H21" i="12"/>
  <c r="H20" i="12"/>
  <c r="H19" i="12"/>
  <c r="H18" i="12"/>
  <c r="H17" i="12"/>
  <c r="H16" i="12"/>
  <c r="H15" i="12"/>
  <c r="H14" i="12"/>
  <c r="H13" i="12"/>
  <c r="H12" i="12"/>
  <c r="H11" i="12"/>
  <c r="J22" i="8"/>
  <c r="I22" i="8"/>
  <c r="H22" i="8"/>
  <c r="J21" i="8"/>
  <c r="I21" i="8"/>
  <c r="H21" i="8"/>
  <c r="J20" i="8"/>
  <c r="I20" i="8"/>
  <c r="H20" i="8"/>
  <c r="J19" i="8"/>
  <c r="I19" i="8"/>
  <c r="H19" i="8"/>
  <c r="J18" i="8"/>
  <c r="I18" i="8"/>
  <c r="H18" i="8"/>
  <c r="J17" i="8"/>
  <c r="I17" i="8"/>
  <c r="H17" i="8"/>
  <c r="J16" i="8"/>
  <c r="I16" i="8"/>
  <c r="H16" i="8"/>
  <c r="J15" i="8"/>
  <c r="I15" i="8"/>
  <c r="H15" i="8"/>
  <c r="J14" i="8"/>
  <c r="I14" i="8"/>
  <c r="H14" i="8"/>
  <c r="J13" i="8"/>
  <c r="I13" i="8"/>
  <c r="H13" i="8"/>
  <c r="J12" i="8"/>
  <c r="I12" i="8"/>
  <c r="H12" i="8"/>
  <c r="J11" i="8"/>
  <c r="J23" i="8" s="1"/>
  <c r="J24" i="8" s="1"/>
  <c r="I11" i="8"/>
  <c r="I23" i="8" s="1"/>
  <c r="I24" i="8" s="1"/>
  <c r="H11" i="8"/>
  <c r="H23" i="8" s="1"/>
  <c r="H24" i="8" s="1"/>
  <c r="J22" i="7"/>
  <c r="I22" i="7"/>
  <c r="H22" i="7"/>
  <c r="J21" i="7"/>
  <c r="I21" i="7"/>
  <c r="H21" i="7"/>
  <c r="J20" i="7"/>
  <c r="I20" i="7"/>
  <c r="H20" i="7"/>
  <c r="J19" i="7"/>
  <c r="I19" i="7"/>
  <c r="H19" i="7"/>
  <c r="J18" i="7"/>
  <c r="I18" i="7"/>
  <c r="H18" i="7"/>
  <c r="J17" i="7"/>
  <c r="I17" i="7"/>
  <c r="H17" i="7"/>
  <c r="J16" i="7"/>
  <c r="I16" i="7"/>
  <c r="H16" i="7"/>
  <c r="J15" i="7"/>
  <c r="I15" i="7"/>
  <c r="H15" i="7"/>
  <c r="J14" i="7"/>
  <c r="I14" i="7"/>
  <c r="H14" i="7"/>
  <c r="J13" i="7"/>
  <c r="I13" i="7"/>
  <c r="H13" i="7"/>
  <c r="J12" i="7"/>
  <c r="I12" i="7"/>
  <c r="H12" i="7"/>
  <c r="J11" i="7"/>
  <c r="J23" i="7" s="1"/>
  <c r="J24" i="7" s="1"/>
  <c r="I11" i="7"/>
  <c r="I23" i="7" s="1"/>
  <c r="I24" i="7" s="1"/>
  <c r="H11" i="7"/>
  <c r="H23" i="7" s="1"/>
  <c r="H24" i="7" s="1"/>
  <c r="C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23" i="16" s="1"/>
  <c r="E5" i="16"/>
  <c r="C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E5" i="15"/>
  <c r="H22" i="11"/>
  <c r="H21" i="11"/>
  <c r="H20" i="11"/>
  <c r="H19" i="11"/>
  <c r="H18" i="11"/>
  <c r="H17" i="11"/>
  <c r="H16" i="11"/>
  <c r="H15" i="11"/>
  <c r="H14" i="11"/>
  <c r="H13" i="11"/>
  <c r="H12" i="11"/>
  <c r="H11" i="11"/>
  <c r="J12" i="6"/>
  <c r="I12" i="6"/>
  <c r="H12" i="6"/>
  <c r="J11" i="6"/>
  <c r="I11" i="6"/>
  <c r="H11" i="6"/>
  <c r="H23" i="10"/>
  <c r="H12" i="10"/>
  <c r="H13" i="10"/>
  <c r="H14" i="10"/>
  <c r="H15" i="10"/>
  <c r="H16" i="10"/>
  <c r="H17" i="10"/>
  <c r="H18" i="10"/>
  <c r="H19" i="10"/>
  <c r="H20" i="10"/>
  <c r="H21" i="10"/>
  <c r="H22" i="10"/>
  <c r="H11" i="10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J23" i="4" s="1"/>
  <c r="J24" i="4" s="1"/>
  <c r="I11" i="4"/>
  <c r="I23" i="4" s="1"/>
  <c r="I24" i="4" s="1"/>
  <c r="H11" i="4"/>
  <c r="H23" i="4" s="1"/>
  <c r="H24" i="4" s="1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J23" i="2" s="1"/>
  <c r="J24" i="2" s="1"/>
  <c r="I11" i="2"/>
  <c r="I23" i="2" s="1"/>
  <c r="I24" i="2" s="1"/>
  <c r="H11" i="2"/>
  <c r="H23" i="2" s="1"/>
  <c r="H24" i="2" s="1"/>
  <c r="J14" i="1"/>
  <c r="I14" i="1"/>
  <c r="H14" i="1"/>
  <c r="J13" i="1"/>
  <c r="I13" i="1"/>
  <c r="H13" i="1"/>
  <c r="J12" i="1"/>
  <c r="I12" i="1"/>
  <c r="H12" i="1"/>
  <c r="J11" i="1"/>
  <c r="I11" i="1"/>
  <c r="H11" i="1"/>
  <c r="C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23" i="14" s="1"/>
  <c r="E5" i="14"/>
  <c r="C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22" i="13" s="1"/>
  <c r="E4" i="13"/>
  <c r="H23" i="11" l="1"/>
  <c r="H24" i="11" s="1"/>
  <c r="H23" i="12"/>
  <c r="H24" i="12" s="1"/>
  <c r="D23" i="15"/>
  <c r="C23" i="12" l="1"/>
  <c r="C23" i="11" l="1"/>
  <c r="C23" i="10" l="1"/>
  <c r="H24" i="10" l="1"/>
  <c r="H25" i="10" s="1"/>
  <c r="C23" i="8"/>
  <c r="D22" i="8"/>
  <c r="D21" i="8"/>
  <c r="D20" i="8"/>
  <c r="D19" i="8"/>
  <c r="D18" i="8"/>
  <c r="D17" i="8"/>
  <c r="D16" i="8"/>
  <c r="D15" i="8"/>
  <c r="D14" i="8"/>
  <c r="D13" i="8"/>
  <c r="D12" i="8"/>
  <c r="D11" i="8"/>
  <c r="C23" i="7"/>
  <c r="D22" i="7"/>
  <c r="D21" i="7"/>
  <c r="D20" i="7"/>
  <c r="D19" i="7"/>
  <c r="D18" i="7"/>
  <c r="D17" i="7"/>
  <c r="D16" i="7"/>
  <c r="D15" i="7"/>
  <c r="D14" i="7"/>
  <c r="D13" i="7"/>
  <c r="D12" i="7"/>
  <c r="D11" i="7"/>
  <c r="C23" i="6"/>
  <c r="D22" i="6"/>
  <c r="D21" i="6"/>
  <c r="D20" i="6"/>
  <c r="D19" i="6"/>
  <c r="D18" i="6"/>
  <c r="D17" i="6"/>
  <c r="D16" i="6"/>
  <c r="D15" i="6"/>
  <c r="D14" i="6"/>
  <c r="D13" i="6"/>
  <c r="D12" i="6"/>
  <c r="D11" i="6"/>
  <c r="C23" i="5"/>
  <c r="D22" i="5"/>
  <c r="D21" i="5"/>
  <c r="D20" i="5"/>
  <c r="D19" i="5"/>
  <c r="D18" i="5"/>
  <c r="D17" i="5"/>
  <c r="D16" i="5"/>
  <c r="D15" i="5"/>
  <c r="D14" i="5"/>
  <c r="D13" i="5"/>
  <c r="D12" i="5"/>
  <c r="D11" i="5"/>
  <c r="J11" i="5" s="1"/>
  <c r="C23" i="4"/>
  <c r="D22" i="4"/>
  <c r="D21" i="4"/>
  <c r="D20" i="4"/>
  <c r="D19" i="4"/>
  <c r="D18" i="4"/>
  <c r="D17" i="4"/>
  <c r="D16" i="4"/>
  <c r="D15" i="4"/>
  <c r="D14" i="4"/>
  <c r="D13" i="4"/>
  <c r="D12" i="4"/>
  <c r="D11" i="4"/>
  <c r="C23" i="2"/>
  <c r="D22" i="2"/>
  <c r="D21" i="2"/>
  <c r="D20" i="2"/>
  <c r="D19" i="2"/>
  <c r="D18" i="2"/>
  <c r="D17" i="2"/>
  <c r="D16" i="2"/>
  <c r="D15" i="2"/>
  <c r="D14" i="2"/>
  <c r="D13" i="2"/>
  <c r="D12" i="2"/>
  <c r="D11" i="2"/>
  <c r="C23" i="1"/>
  <c r="D22" i="1"/>
  <c r="D21" i="1"/>
  <c r="D20" i="1"/>
  <c r="D19" i="1"/>
  <c r="D18" i="1"/>
  <c r="D17" i="1"/>
  <c r="D16" i="1"/>
  <c r="D15" i="1"/>
  <c r="D14" i="1"/>
  <c r="D13" i="1"/>
  <c r="D12" i="1"/>
  <c r="D11" i="1"/>
  <c r="J22" i="6" l="1"/>
  <c r="I22" i="6"/>
  <c r="H22" i="6"/>
  <c r="I21" i="6"/>
  <c r="H21" i="6"/>
  <c r="J21" i="6"/>
  <c r="H20" i="6"/>
  <c r="I20" i="6"/>
  <c r="J20" i="6"/>
  <c r="H19" i="6"/>
  <c r="J19" i="6"/>
  <c r="I19" i="6"/>
  <c r="J18" i="6"/>
  <c r="I18" i="6"/>
  <c r="H18" i="6"/>
  <c r="I17" i="6"/>
  <c r="H17" i="6"/>
  <c r="J17" i="6"/>
  <c r="H16" i="6"/>
  <c r="I16" i="6"/>
  <c r="J16" i="6"/>
  <c r="J15" i="6"/>
  <c r="H15" i="6"/>
  <c r="I15" i="6"/>
  <c r="J14" i="6"/>
  <c r="I14" i="6"/>
  <c r="H14" i="6"/>
  <c r="I13" i="6"/>
  <c r="I23" i="6" s="1"/>
  <c r="I24" i="6" s="1"/>
  <c r="H13" i="6"/>
  <c r="J13" i="6"/>
  <c r="H22" i="5"/>
  <c r="J22" i="5"/>
  <c r="I22" i="5"/>
  <c r="I20" i="5"/>
  <c r="H20" i="5"/>
  <c r="J20" i="5"/>
  <c r="H21" i="5"/>
  <c r="I21" i="5"/>
  <c r="J21" i="5"/>
  <c r="I19" i="5"/>
  <c r="H19" i="5"/>
  <c r="J19" i="5"/>
  <c r="H18" i="5"/>
  <c r="I18" i="5"/>
  <c r="J18" i="5"/>
  <c r="I17" i="5"/>
  <c r="J17" i="5"/>
  <c r="H17" i="5"/>
  <c r="J16" i="5"/>
  <c r="H16" i="5"/>
  <c r="I16" i="5"/>
  <c r="J15" i="5"/>
  <c r="H15" i="5"/>
  <c r="I15" i="5"/>
  <c r="H14" i="5"/>
  <c r="I14" i="5"/>
  <c r="J14" i="5"/>
  <c r="H13" i="5"/>
  <c r="I13" i="5"/>
  <c r="J13" i="5"/>
  <c r="H12" i="5"/>
  <c r="J12" i="5"/>
  <c r="I12" i="5"/>
  <c r="I20" i="1"/>
  <c r="H20" i="1"/>
  <c r="J20" i="1"/>
  <c r="J21" i="1"/>
  <c r="I21" i="1"/>
  <c r="H21" i="1"/>
  <c r="J17" i="1"/>
  <c r="H17" i="1"/>
  <c r="I17" i="1"/>
  <c r="J18" i="1"/>
  <c r="I18" i="1"/>
  <c r="H18" i="1"/>
  <c r="I22" i="1"/>
  <c r="H22" i="1"/>
  <c r="J22" i="1"/>
  <c r="I16" i="1"/>
  <c r="H16" i="1"/>
  <c r="J16" i="1"/>
  <c r="H19" i="1"/>
  <c r="I19" i="1"/>
  <c r="J19" i="1"/>
  <c r="H15" i="1"/>
  <c r="I15" i="1"/>
  <c r="J15" i="1"/>
  <c r="J23" i="1" s="1"/>
  <c r="J24" i="1" s="1"/>
  <c r="I11" i="5"/>
  <c r="H11" i="5"/>
  <c r="D23" i="7"/>
  <c r="D23" i="8"/>
  <c r="D23" i="6"/>
  <c r="D23" i="5"/>
  <c r="D23" i="4"/>
  <c r="D23" i="2"/>
  <c r="D23" i="1"/>
  <c r="J23" i="6" l="1"/>
  <c r="J24" i="6" s="1"/>
  <c r="H23" i="6"/>
  <c r="H24" i="6" s="1"/>
  <c r="H23" i="5"/>
  <c r="H24" i="5" s="1"/>
  <c r="J23" i="5"/>
  <c r="J24" i="5" s="1"/>
  <c r="I23" i="5"/>
  <c r="I24" i="5" s="1"/>
  <c r="I23" i="1"/>
  <c r="I24" i="1" s="1"/>
  <c r="H23" i="1"/>
  <c r="H24" i="1" s="1"/>
</calcChain>
</file>

<file path=xl/sharedStrings.xml><?xml version="1.0" encoding="utf-8"?>
<sst xmlns="http://schemas.openxmlformats.org/spreadsheetml/2006/main" count="600" uniqueCount="77">
  <si>
    <t>Generador Unidad 1 EL007176-6</t>
  </si>
  <si>
    <t>Estimación de emisiones 2017 Grupo Electrogéno</t>
  </si>
  <si>
    <t>Diesel (kg/kg)</t>
  </si>
  <si>
    <t>Generadores Diesel</t>
  </si>
  <si>
    <t>AP-42 de la EPA, Fuel Oil Combustion, Quinta Edicion, 1998 y Guía RETC.</t>
  </si>
  <si>
    <t>Diesel</t>
  </si>
  <si>
    <t>l/mes</t>
  </si>
  <si>
    <t>kg/mes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</si>
  <si>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</si>
  <si>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</si>
  <si>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</si>
  <si>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</si>
  <si>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</si>
  <si>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</si>
  <si>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</si>
  <si>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</si>
  <si>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</si>
  <si>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</si>
  <si>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</si>
  <si>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</si>
  <si>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kg/año</t>
  </si>
  <si>
    <r>
      <rPr>
        <b/>
        <sz val="11"/>
        <color rgb="FFFFFFFF"/>
        <rFont val="Calibri"/>
        <family val="2"/>
        <scheme val="minor"/>
      </rPr>
      <t>Factor de emision</t>
    </r>
  </si>
  <si>
    <r>
      <rPr>
        <b/>
        <sz val="11"/>
        <color rgb="FFFFFFFF"/>
        <rFont val="Calibri"/>
        <family val="2"/>
        <scheme val="minor"/>
      </rPr>
      <t>NO</t>
    </r>
    <r>
      <rPr>
        <b/>
        <vertAlign val="subscript"/>
        <sz val="11"/>
        <color rgb="FFFFFFFF"/>
        <rFont val="Calibri"/>
        <family val="2"/>
        <scheme val="minor"/>
      </rPr>
      <t>X</t>
    </r>
  </si>
  <si>
    <r>
      <rPr>
        <b/>
        <sz val="11"/>
        <color rgb="FFFFFFFF"/>
        <rFont val="Calibri"/>
        <family val="2"/>
        <scheme val="minor"/>
      </rPr>
      <t>SO</t>
    </r>
    <r>
      <rPr>
        <b/>
        <vertAlign val="subscript"/>
        <sz val="11"/>
        <color rgb="FFFFFFFF"/>
        <rFont val="Calibri"/>
        <family val="2"/>
        <scheme val="minor"/>
      </rPr>
      <t>2</t>
    </r>
  </si>
  <si>
    <r>
      <rPr>
        <b/>
        <sz val="11"/>
        <color rgb="FFFFFFFF"/>
        <rFont val="Calibri"/>
        <family val="2"/>
        <scheme val="minor"/>
      </rPr>
      <t>PM</t>
    </r>
  </si>
  <si>
    <r>
      <rPr>
        <b/>
        <sz val="11"/>
        <color rgb="FFFFFFFF"/>
        <rFont val="Calibri"/>
        <family val="2"/>
        <scheme val="minor"/>
      </rPr>
      <t>Observación/Fuente del factor de emisión</t>
    </r>
  </si>
  <si>
    <r>
      <rPr>
        <b/>
        <sz val="11"/>
        <color rgb="FFFFFFFF"/>
        <rFont val="Calibri"/>
        <family val="2"/>
        <scheme val="minor"/>
      </rPr>
      <t>Unidad</t>
    </r>
  </si>
  <si>
    <r>
      <rPr>
        <b/>
        <sz val="11"/>
        <color rgb="FFFFFFFF"/>
        <rFont val="Calibri"/>
        <family val="2"/>
        <scheme val="minor"/>
      </rPr>
      <t>T/año</t>
    </r>
  </si>
  <si>
    <t>Combustible</t>
  </si>
  <si>
    <t xml:space="preserve">Consumos </t>
  </si>
  <si>
    <t>TOTAL</t>
  </si>
  <si>
    <t>Emisiones Grupo Electrógeno Kg</t>
  </si>
  <si>
    <t>Generador Unidad 2 EL007177-4</t>
  </si>
  <si>
    <t>Motor Diesel para red de incendio PC001033-7</t>
  </si>
  <si>
    <t>Generador Electrico EL007185-5</t>
  </si>
  <si>
    <t>Motor Diesel para red de incendio PC001034-5</t>
  </si>
  <si>
    <t>Generador Electrico EL017015-2</t>
  </si>
  <si>
    <t>Motor Diesel para red de incendioPC002218-1</t>
  </si>
  <si>
    <t>Planta de Tratamiento de Aguas servidas PS005348-1</t>
  </si>
  <si>
    <t xml:space="preserve">Estimación de emisiones 2018 </t>
  </si>
  <si>
    <t>factor de emisión de primer nivel propuesto en la guía europea de inventarios de emisiones (EMEP, 2006)</t>
  </si>
  <si>
    <t>Planta de tratamiento de aguas servidas</t>
  </si>
  <si>
    <t>COVS</t>
  </si>
  <si>
    <t>Covs</t>
  </si>
  <si>
    <t>Ptas</t>
  </si>
  <si>
    <t>cov (mg/l)</t>
  </si>
  <si>
    <t>Agua tratada</t>
  </si>
  <si>
    <t>mg/año</t>
  </si>
  <si>
    <t>t/año</t>
  </si>
  <si>
    <t>WWT V3</t>
  </si>
  <si>
    <t>m3/mes</t>
  </si>
  <si>
    <t>Air pollutant emission estimation methods for E-PRTR reporting by refineries 2017</t>
  </si>
  <si>
    <t>cov (kg/m3)</t>
  </si>
  <si>
    <t>WWT V4</t>
  </si>
  <si>
    <t>Planta de Tratamiento de Aguas servidas PS0053511-1</t>
  </si>
  <si>
    <t>Estimación de emisiones 2019 Grupo Electrogéno</t>
  </si>
  <si>
    <t xml:space="preserve">Estimación de emisiones 2019 </t>
  </si>
  <si>
    <t>TK2A</t>
  </si>
  <si>
    <t>COVs lb</t>
  </si>
  <si>
    <t>COVs ton</t>
  </si>
  <si>
    <t>Emision</t>
  </si>
  <si>
    <t>Software Tanks</t>
  </si>
  <si>
    <t>Stock Mensual Petróleo Grueso</t>
  </si>
  <si>
    <t>gal/mes</t>
  </si>
  <si>
    <t>TK2C</t>
  </si>
  <si>
    <t>Stock Mensual Petróleo Diesel</t>
  </si>
  <si>
    <t>Estanque Petróleo Grueso PS005349-K</t>
  </si>
  <si>
    <t>Estanque Petróleo Diésel PS005115-2</t>
  </si>
  <si>
    <t>Planta de Tratamiento de RILES PS005350-3</t>
  </si>
  <si>
    <t>Estimación de emisiones 2019</t>
  </si>
  <si>
    <t>TK3A</t>
  </si>
  <si>
    <t>TK3B</t>
  </si>
  <si>
    <t>Estanque Petróleo Diésel PS005113-6</t>
  </si>
  <si>
    <t>Estanque Petróleo Diésel PS005114-4</t>
  </si>
  <si>
    <t>TK4A</t>
  </si>
  <si>
    <t>Estanque Petróleo Diésel PS005112-8</t>
  </si>
  <si>
    <t>Estanque Petróleo Diésel PS005111-K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</si>
</sst>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"/>
    <numFmt numFmtId="165" formatCode="0.E+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bscript"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1F5F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0" fillId="0" borderId="5" xfId="1" applyFont="1" applyFill="1" applyBorder="1" applyAlignment="1">
      <alignment horizontal="right" vertical="top" wrapText="1"/>
    </xf>
    <xf numFmtId="0" fontId="6" fillId="0" borderId="5" xfId="1" applyFont="1" applyFill="1" applyBorder="1" applyAlignment="1">
      <alignment horizontal="right" vertical="top" wrapText="1"/>
    </xf>
    <xf numFmtId="0" fontId="1" fillId="2" borderId="4" xfId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14" fontId="2" fillId="4" borderId="7" xfId="1" applyNumberFormat="1" applyFont="1" applyFill="1" applyBorder="1" applyAlignment="1">
      <alignment horizontal="center" vertical="top" wrapText="1"/>
    </xf>
    <xf numFmtId="0" fontId="1" fillId="3" borderId="7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1" fontId="3" fillId="3" borderId="7" xfId="1" applyNumberFormat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8" fillId="2" borderId="7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right" vertical="top" wrapText="1"/>
    </xf>
    <xf numFmtId="0" fontId="5" fillId="0" borderId="7" xfId="1" applyFont="1" applyFill="1" applyBorder="1" applyAlignment="1">
      <alignment horizontal="left" vertical="top" wrapText="1"/>
    </xf>
    <xf numFmtId="1" fontId="11" fillId="5" borderId="7" xfId="0" quotePrefix="1" applyNumberFormat="1" applyFont="1" applyFill="1" applyBorder="1" applyAlignment="1">
      <alignment horizontal="center" vertical="center"/>
    </xf>
    <xf numFmtId="14" fontId="2" fillId="4" borderId="8" xfId="1" applyNumberFormat="1" applyFont="1" applyFill="1" applyBorder="1" applyAlignment="1">
      <alignment horizontal="center" vertical="top" wrapText="1"/>
    </xf>
    <xf numFmtId="1" fontId="8" fillId="0" borderId="9" xfId="1" applyNumberFormat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" fillId="3" borderId="7" xfId="1" applyFont="1" applyFill="1" applyBorder="1" applyAlignment="1">
      <alignment horizontal="center" vertical="top" wrapText="1"/>
    </xf>
    <xf numFmtId="0" fontId="1" fillId="3" borderId="10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left" vertical="top" wrapText="1"/>
    </xf>
    <xf numFmtId="164" fontId="1" fillId="2" borderId="4" xfId="1" applyNumberFormat="1" applyFont="1" applyFill="1" applyBorder="1" applyAlignment="1">
      <alignment horizontal="right" vertical="top" wrapText="1"/>
    </xf>
    <xf numFmtId="0" fontId="6" fillId="2" borderId="7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" fillId="3" borderId="7" xfId="1" applyFont="1" applyFill="1" applyBorder="1" applyAlignment="1">
      <alignment horizontal="center" vertical="top" wrapText="1"/>
    </xf>
    <xf numFmtId="0" fontId="0" fillId="0" borderId="0" xfId="0" applyBorder="1"/>
    <xf numFmtId="0" fontId="6" fillId="2" borderId="7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" fillId="3" borderId="7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center" vertical="top" wrapText="1"/>
    </xf>
    <xf numFmtId="0" fontId="1" fillId="3" borderId="7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1" fillId="2" borderId="7" xfId="1" applyFont="1" applyFill="1" applyBorder="1" applyAlignment="1">
      <alignment vertical="top" wrapText="1"/>
    </xf>
    <xf numFmtId="2" fontId="10" fillId="0" borderId="7" xfId="1" applyNumberFormat="1" applyFont="1" applyBorder="1" applyAlignment="1">
      <alignment horizontal="right" vertical="top" wrapText="1"/>
    </xf>
    <xf numFmtId="0" fontId="10" fillId="0" borderId="8" xfId="1" applyFont="1" applyBorder="1" applyAlignment="1">
      <alignment vertical="top" wrapText="1"/>
    </xf>
    <xf numFmtId="0" fontId="10" fillId="0" borderId="0" xfId="1" applyFon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 vertical="top" wrapText="1"/>
    </xf>
    <xf numFmtId="1" fontId="8" fillId="0" borderId="9" xfId="1" applyNumberFormat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 vertical="top" wrapText="1"/>
    </xf>
    <xf numFmtId="2" fontId="10" fillId="0" borderId="0" xfId="1" applyNumberFormat="1" applyFont="1" applyBorder="1" applyAlignment="1">
      <alignment horizontal="right" vertical="top" wrapText="1"/>
    </xf>
    <xf numFmtId="0" fontId="10" fillId="0" borderId="0" xfId="1" applyFont="1" applyBorder="1" applyAlignment="1">
      <alignment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 indent="21"/>
    </xf>
    <xf numFmtId="0" fontId="8" fillId="0" borderId="0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7" fillId="2" borderId="10" xfId="1" applyFont="1" applyFill="1" applyBorder="1" applyAlignment="1">
      <alignment horizontal="left" vertical="top" wrapText="1"/>
    </xf>
    <xf numFmtId="0" fontId="6" fillId="2" borderId="10" xfId="1" applyFont="1" applyFill="1" applyBorder="1" applyAlignment="1">
      <alignment horizontal="left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10" fillId="0" borderId="7" xfId="1" applyFont="1" applyBorder="1" applyAlignment="1">
      <alignment horizontal="left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24"/>
  <sheetViews>
    <sheetView workbookViewId="0">
      <selection activeCell="E27" sqref="E27"/>
    </sheetView>
  </sheetViews>
  <sheetFormatPr baseColWidth="10" defaultRowHeight="15" x14ac:dyDescent="0.25"/>
  <cols>
    <col min="2" max="2" width="18" customWidth="1"/>
  </cols>
  <sheetData>
    <row r="3" spans="2:18" x14ac:dyDescent="0.25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ht="18" x14ac:dyDescent="0.25">
      <c r="B4" s="56" t="s">
        <v>21</v>
      </c>
      <c r="C4" s="56"/>
      <c r="D4" s="14" t="s">
        <v>22</v>
      </c>
      <c r="E4" s="14" t="s">
        <v>23</v>
      </c>
      <c r="F4" s="9" t="s">
        <v>24</v>
      </c>
      <c r="G4" s="57" t="s">
        <v>25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8" ht="25.5" x14ac:dyDescent="0.25">
      <c r="B5" s="58" t="s">
        <v>2</v>
      </c>
      <c r="C5" s="58"/>
      <c r="D5" s="15">
        <v>8.0100000000000005E-2</v>
      </c>
      <c r="E5" s="15">
        <v>4.2500000000000003E-3</v>
      </c>
      <c r="F5" s="15">
        <v>5.6299999999999996E-3</v>
      </c>
      <c r="G5" s="16" t="s">
        <v>3</v>
      </c>
      <c r="H5" s="59" t="s">
        <v>4</v>
      </c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x14ac:dyDescent="0.25">
      <c r="B7" s="55" t="s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18" customHeight="1" x14ac:dyDescent="0.25">
      <c r="B8" s="63" t="s">
        <v>29</v>
      </c>
      <c r="C8" s="63"/>
      <c r="D8" s="63"/>
      <c r="F8" s="64" t="s">
        <v>31</v>
      </c>
      <c r="G8" s="64"/>
      <c r="H8" s="66" t="s">
        <v>22</v>
      </c>
      <c r="I8" s="66" t="s">
        <v>23</v>
      </c>
      <c r="J8" s="61" t="s">
        <v>24</v>
      </c>
      <c r="O8" s="4"/>
      <c r="P8" s="4"/>
      <c r="Q8" s="4"/>
      <c r="R8" s="4"/>
    </row>
    <row r="9" spans="2:18" ht="18" customHeight="1" x14ac:dyDescent="0.25">
      <c r="B9" s="8" t="s">
        <v>28</v>
      </c>
      <c r="C9" s="63" t="s">
        <v>5</v>
      </c>
      <c r="D9" s="63"/>
      <c r="F9" s="64"/>
      <c r="G9" s="64"/>
      <c r="H9" s="66"/>
      <c r="I9" s="66"/>
      <c r="J9" s="61"/>
      <c r="O9" s="4"/>
      <c r="P9" s="4"/>
      <c r="Q9" s="4"/>
      <c r="R9" s="4"/>
    </row>
    <row r="10" spans="2:18" x14ac:dyDescent="0.25">
      <c r="B10" s="9" t="s">
        <v>26</v>
      </c>
      <c r="C10" s="25" t="s">
        <v>6</v>
      </c>
      <c r="D10" s="8" t="s">
        <v>7</v>
      </c>
      <c r="F10" s="65"/>
      <c r="G10" s="65"/>
      <c r="H10" s="67"/>
      <c r="I10" s="67"/>
      <c r="J10" s="62"/>
      <c r="O10" s="4"/>
      <c r="P10" s="4"/>
      <c r="Q10" s="4"/>
      <c r="R10" s="4"/>
    </row>
    <row r="11" spans="2:18" x14ac:dyDescent="0.25">
      <c r="B11" s="7" t="s">
        <v>8</v>
      </c>
      <c r="C11" s="17">
        <v>16</v>
      </c>
      <c r="D11" s="19">
        <f t="shared" ref="D11:D22" si="0">C11*0.85</f>
        <v>13.6</v>
      </c>
      <c r="F11" s="53" t="s">
        <v>8</v>
      </c>
      <c r="G11" s="54"/>
      <c r="H11" s="1">
        <f>$D$5*D11</f>
        <v>1.0893600000000001</v>
      </c>
      <c r="I11" s="1">
        <f>$E$5*D11</f>
        <v>5.7800000000000004E-2</v>
      </c>
      <c r="J11" s="1">
        <f>$F$5*D11</f>
        <v>7.6567999999999997E-2</v>
      </c>
      <c r="O11" s="4"/>
      <c r="P11" s="4"/>
      <c r="Q11" s="4"/>
      <c r="R11" s="4"/>
    </row>
    <row r="12" spans="2:18" x14ac:dyDescent="0.25">
      <c r="B12" s="7" t="s">
        <v>9</v>
      </c>
      <c r="C12" s="17">
        <v>16</v>
      </c>
      <c r="D12" s="19">
        <f t="shared" si="0"/>
        <v>13.6</v>
      </c>
      <c r="F12" s="53" t="s">
        <v>9</v>
      </c>
      <c r="G12" s="54"/>
      <c r="H12" s="1">
        <f t="shared" ref="H12:H22" si="1">$D$5*D12</f>
        <v>1.0893600000000001</v>
      </c>
      <c r="I12" s="1">
        <f t="shared" ref="I12:I22" si="2">$E$5*D12</f>
        <v>5.7800000000000004E-2</v>
      </c>
      <c r="J12" s="1">
        <f t="shared" ref="J12:J22" si="3">$F$5*D12</f>
        <v>7.6567999999999997E-2</v>
      </c>
      <c r="O12" s="4"/>
      <c r="P12" s="4"/>
      <c r="Q12" s="4"/>
      <c r="R12" s="4"/>
    </row>
    <row r="13" spans="2:18" x14ac:dyDescent="0.25">
      <c r="B13" s="7" t="s">
        <v>10</v>
      </c>
      <c r="C13" s="17">
        <v>16</v>
      </c>
      <c r="D13" s="19">
        <f t="shared" si="0"/>
        <v>13.6</v>
      </c>
      <c r="F13" s="53" t="s">
        <v>10</v>
      </c>
      <c r="G13" s="54"/>
      <c r="H13" s="1">
        <f t="shared" si="1"/>
        <v>1.0893600000000001</v>
      </c>
      <c r="I13" s="1">
        <f t="shared" si="2"/>
        <v>5.7800000000000004E-2</v>
      </c>
      <c r="J13" s="1">
        <f t="shared" si="3"/>
        <v>7.6567999999999997E-2</v>
      </c>
      <c r="O13" s="4"/>
      <c r="P13" s="4"/>
      <c r="Q13" s="4"/>
      <c r="R13" s="4"/>
    </row>
    <row r="14" spans="2:18" x14ac:dyDescent="0.25">
      <c r="B14" s="7" t="s">
        <v>11</v>
      </c>
      <c r="C14" s="17">
        <v>16</v>
      </c>
      <c r="D14" s="19">
        <f t="shared" si="0"/>
        <v>13.6</v>
      </c>
      <c r="F14" s="53" t="s">
        <v>11</v>
      </c>
      <c r="G14" s="54"/>
      <c r="H14" s="1">
        <f t="shared" si="1"/>
        <v>1.0893600000000001</v>
      </c>
      <c r="I14" s="1">
        <f t="shared" si="2"/>
        <v>5.7800000000000004E-2</v>
      </c>
      <c r="J14" s="1">
        <f t="shared" si="3"/>
        <v>7.6567999999999997E-2</v>
      </c>
      <c r="O14" s="4"/>
      <c r="P14" s="4"/>
      <c r="Q14" s="4"/>
      <c r="R14" s="4"/>
    </row>
    <row r="15" spans="2:18" x14ac:dyDescent="0.25">
      <c r="B15" s="7" t="s">
        <v>12</v>
      </c>
      <c r="C15" s="17">
        <v>0</v>
      </c>
      <c r="D15" s="19">
        <f t="shared" si="0"/>
        <v>0</v>
      </c>
      <c r="F15" s="53" t="s">
        <v>12</v>
      </c>
      <c r="G15" s="54"/>
      <c r="H15" s="1">
        <f t="shared" si="1"/>
        <v>0</v>
      </c>
      <c r="I15" s="1">
        <f t="shared" si="2"/>
        <v>0</v>
      </c>
      <c r="J15" s="1">
        <f t="shared" si="3"/>
        <v>0</v>
      </c>
      <c r="O15" s="4"/>
      <c r="P15" s="4"/>
      <c r="Q15" s="4"/>
      <c r="R15" s="4"/>
    </row>
    <row r="16" spans="2:18" x14ac:dyDescent="0.25">
      <c r="B16" s="7" t="s">
        <v>13</v>
      </c>
      <c r="C16" s="17">
        <v>0</v>
      </c>
      <c r="D16" s="19">
        <f t="shared" si="0"/>
        <v>0</v>
      </c>
      <c r="F16" s="53" t="s">
        <v>13</v>
      </c>
      <c r="G16" s="54"/>
      <c r="H16" s="1">
        <f t="shared" si="1"/>
        <v>0</v>
      </c>
      <c r="I16" s="1">
        <f t="shared" si="2"/>
        <v>0</v>
      </c>
      <c r="J16" s="1">
        <f t="shared" si="3"/>
        <v>0</v>
      </c>
      <c r="O16" s="4"/>
      <c r="P16" s="4"/>
      <c r="Q16" s="4"/>
      <c r="R16" s="4"/>
    </row>
    <row r="17" spans="2:18" x14ac:dyDescent="0.25">
      <c r="B17" s="7" t="s">
        <v>14</v>
      </c>
      <c r="C17" s="17">
        <v>0</v>
      </c>
      <c r="D17" s="19">
        <f t="shared" si="0"/>
        <v>0</v>
      </c>
      <c r="F17" s="53" t="s">
        <v>14</v>
      </c>
      <c r="G17" s="54"/>
      <c r="H17" s="1">
        <f t="shared" si="1"/>
        <v>0</v>
      </c>
      <c r="I17" s="1">
        <f t="shared" si="2"/>
        <v>0</v>
      </c>
      <c r="J17" s="1">
        <f t="shared" si="3"/>
        <v>0</v>
      </c>
      <c r="O17" s="4"/>
      <c r="P17" s="4"/>
      <c r="Q17" s="4"/>
      <c r="R17" s="4"/>
    </row>
    <row r="18" spans="2:18" x14ac:dyDescent="0.25">
      <c r="B18" s="7" t="s">
        <v>15</v>
      </c>
      <c r="C18" s="17">
        <v>0</v>
      </c>
      <c r="D18" s="19">
        <f t="shared" si="0"/>
        <v>0</v>
      </c>
      <c r="F18" s="53" t="s">
        <v>15</v>
      </c>
      <c r="G18" s="54"/>
      <c r="H18" s="1">
        <f t="shared" si="1"/>
        <v>0</v>
      </c>
      <c r="I18" s="1">
        <f t="shared" si="2"/>
        <v>0</v>
      </c>
      <c r="J18" s="1">
        <f t="shared" si="3"/>
        <v>0</v>
      </c>
      <c r="O18" s="4"/>
      <c r="P18" s="4"/>
      <c r="Q18" s="4"/>
      <c r="R18" s="4"/>
    </row>
    <row r="19" spans="2:18" x14ac:dyDescent="0.25">
      <c r="B19" s="7" t="s">
        <v>16</v>
      </c>
      <c r="C19" s="17">
        <v>0</v>
      </c>
      <c r="D19" s="19">
        <f t="shared" si="0"/>
        <v>0</v>
      </c>
      <c r="F19" s="53" t="s">
        <v>16</v>
      </c>
      <c r="G19" s="54"/>
      <c r="H19" s="1">
        <f t="shared" si="1"/>
        <v>0</v>
      </c>
      <c r="I19" s="1">
        <f t="shared" si="2"/>
        <v>0</v>
      </c>
      <c r="J19" s="1">
        <f t="shared" si="3"/>
        <v>0</v>
      </c>
      <c r="O19" s="4"/>
      <c r="P19" s="4"/>
      <c r="Q19" s="4"/>
      <c r="R19" s="4"/>
    </row>
    <row r="20" spans="2:18" x14ac:dyDescent="0.25">
      <c r="B20" s="7" t="s">
        <v>17</v>
      </c>
      <c r="C20" s="17">
        <v>0</v>
      </c>
      <c r="D20" s="19">
        <f t="shared" si="0"/>
        <v>0</v>
      </c>
      <c r="F20" s="53" t="s">
        <v>17</v>
      </c>
      <c r="G20" s="54"/>
      <c r="H20" s="1">
        <f t="shared" si="1"/>
        <v>0</v>
      </c>
      <c r="I20" s="1">
        <f t="shared" si="2"/>
        <v>0</v>
      </c>
      <c r="J20" s="1">
        <f t="shared" si="3"/>
        <v>0</v>
      </c>
      <c r="O20" s="4"/>
      <c r="P20" s="4"/>
      <c r="Q20" s="4"/>
      <c r="R20" s="4"/>
    </row>
    <row r="21" spans="2:18" x14ac:dyDescent="0.25">
      <c r="B21" s="7" t="s">
        <v>18</v>
      </c>
      <c r="C21" s="17">
        <v>0</v>
      </c>
      <c r="D21" s="19">
        <f t="shared" si="0"/>
        <v>0</v>
      </c>
      <c r="F21" s="53" t="s">
        <v>18</v>
      </c>
      <c r="G21" s="54"/>
      <c r="H21" s="1">
        <f t="shared" si="1"/>
        <v>0</v>
      </c>
      <c r="I21" s="1">
        <f t="shared" si="2"/>
        <v>0</v>
      </c>
      <c r="J21" s="1">
        <f t="shared" si="3"/>
        <v>0</v>
      </c>
      <c r="O21" s="4"/>
      <c r="P21" s="4"/>
      <c r="Q21" s="4"/>
      <c r="R21" s="4"/>
    </row>
    <row r="22" spans="2:18" x14ac:dyDescent="0.25">
      <c r="B22" s="7" t="s">
        <v>19</v>
      </c>
      <c r="C22" s="17">
        <v>0</v>
      </c>
      <c r="D22" s="19">
        <f t="shared" si="0"/>
        <v>0</v>
      </c>
      <c r="F22" s="53" t="s">
        <v>19</v>
      </c>
      <c r="G22" s="54"/>
      <c r="H22" s="1">
        <f t="shared" si="1"/>
        <v>0</v>
      </c>
      <c r="I22" s="1">
        <f t="shared" si="2"/>
        <v>0</v>
      </c>
      <c r="J22" s="1">
        <f t="shared" si="3"/>
        <v>0</v>
      </c>
    </row>
    <row r="23" spans="2:18" x14ac:dyDescent="0.25">
      <c r="B23" s="10" t="s">
        <v>30</v>
      </c>
      <c r="C23" s="11">
        <f>SUM(C11:C22)</f>
        <v>64</v>
      </c>
      <c r="D23" s="11">
        <f>SUM(D11:D22)</f>
        <v>54.4</v>
      </c>
      <c r="F23" s="12" t="s">
        <v>20</v>
      </c>
      <c r="G23" s="13"/>
      <c r="H23" s="2">
        <f>SUM(H11:H22)</f>
        <v>4.3574400000000004</v>
      </c>
      <c r="I23" s="2">
        <f>SUM(I11:I22)</f>
        <v>0.23120000000000002</v>
      </c>
      <c r="J23" s="2">
        <f>SUM(J11:J22)</f>
        <v>0.30627199999999999</v>
      </c>
    </row>
    <row r="24" spans="2:18" x14ac:dyDescent="0.25">
      <c r="F24" s="5" t="s">
        <v>27</v>
      </c>
      <c r="G24" s="6"/>
      <c r="H24" s="3">
        <f>H23/1000</f>
        <v>4.3574400000000006E-3</v>
      </c>
      <c r="I24" s="3">
        <f t="shared" ref="I24:J24" si="4">I23/1000</f>
        <v>2.3120000000000001E-4</v>
      </c>
      <c r="J24" s="3">
        <f t="shared" si="4"/>
        <v>3.0627200000000001E-4</v>
      </c>
    </row>
  </sheetData>
  <mergeCells count="25">
    <mergeCell ref="F11:G11"/>
    <mergeCell ref="F12:G12"/>
    <mergeCell ref="B3:R3"/>
    <mergeCell ref="B4:C4"/>
    <mergeCell ref="G4:R4"/>
    <mergeCell ref="B5:C5"/>
    <mergeCell ref="H5:R5"/>
    <mergeCell ref="B6:R6"/>
    <mergeCell ref="B7:R7"/>
    <mergeCell ref="J8:J10"/>
    <mergeCell ref="C9:D9"/>
    <mergeCell ref="B8:D8"/>
    <mergeCell ref="F8:G10"/>
    <mergeCell ref="H8:H10"/>
    <mergeCell ref="I8:I10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4F6A-B409-41F3-9AE8-AC9A796C4C08}">
  <dimension ref="B3:R23"/>
  <sheetViews>
    <sheetView workbookViewId="0">
      <selection activeCell="A7" sqref="A7:XFD7"/>
    </sheetView>
  </sheetViews>
  <sheetFormatPr baseColWidth="10" defaultRowHeight="15" x14ac:dyDescent="0.25"/>
  <sheetData>
    <row r="3" spans="2:18" x14ac:dyDescent="0.25">
      <c r="B3" s="70" t="s">
        <v>56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" customHeight="1" x14ac:dyDescent="0.25">
      <c r="B4" s="71" t="s">
        <v>70</v>
      </c>
      <c r="C4" s="72"/>
      <c r="D4" s="40" t="s">
        <v>58</v>
      </c>
      <c r="E4" s="41" t="s">
        <v>59</v>
      </c>
      <c r="F4" s="73" t="s">
        <v>25</v>
      </c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2:18" ht="15" customHeight="1" x14ac:dyDescent="0.25">
      <c r="B5" s="76" t="s">
        <v>60</v>
      </c>
      <c r="C5" s="76"/>
      <c r="D5" s="42">
        <v>6.44</v>
      </c>
      <c r="E5" s="43">
        <f>0.0004536*D5</f>
        <v>2.9211840000000003E-3</v>
      </c>
      <c r="F5" s="77" t="s">
        <v>61</v>
      </c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2:18" x14ac:dyDescent="0.25">
      <c r="B6" s="44"/>
      <c r="C6" s="44"/>
      <c r="D6" s="45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8" ht="15" customHeight="1" x14ac:dyDescent="0.25">
      <c r="B7" s="55" t="s">
        <v>72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x14ac:dyDescent="0.25">
      <c r="B8" s="80" t="s">
        <v>65</v>
      </c>
      <c r="C8" s="80"/>
      <c r="D8" s="80"/>
    </row>
    <row r="9" spans="2:18" x14ac:dyDescent="0.25">
      <c r="B9" s="39"/>
      <c r="C9" s="63"/>
      <c r="D9" s="63"/>
    </row>
    <row r="10" spans="2:18" x14ac:dyDescent="0.25">
      <c r="B10" s="38" t="s">
        <v>26</v>
      </c>
      <c r="C10" s="39" t="s">
        <v>6</v>
      </c>
      <c r="D10" s="39" t="s">
        <v>63</v>
      </c>
    </row>
    <row r="11" spans="2:18" x14ac:dyDescent="0.25">
      <c r="B11" s="18" t="s">
        <v>8</v>
      </c>
      <c r="C11" s="17">
        <v>101575</v>
      </c>
      <c r="D11" s="48">
        <f>0.264172*C11</f>
        <v>26833.270900000003</v>
      </c>
    </row>
    <row r="12" spans="2:18" x14ac:dyDescent="0.25">
      <c r="B12" s="18" t="s">
        <v>9</v>
      </c>
      <c r="C12" s="17">
        <v>98521</v>
      </c>
      <c r="D12" s="48">
        <f t="shared" ref="D12:D22" si="0">0.264172*C12</f>
        <v>26026.489612000001</v>
      </c>
    </row>
    <row r="13" spans="2:18" x14ac:dyDescent="0.25">
      <c r="B13" s="18" t="s">
        <v>10</v>
      </c>
      <c r="C13" s="17">
        <v>98521</v>
      </c>
      <c r="D13" s="48">
        <f t="shared" si="0"/>
        <v>26026.489612000001</v>
      </c>
    </row>
    <row r="14" spans="2:18" x14ac:dyDescent="0.25">
      <c r="B14" s="18" t="s">
        <v>11</v>
      </c>
      <c r="C14" s="17">
        <v>98865</v>
      </c>
      <c r="D14" s="48">
        <f t="shared" si="0"/>
        <v>26117.364780000004</v>
      </c>
    </row>
    <row r="15" spans="2:18" x14ac:dyDescent="0.25">
      <c r="B15" s="18" t="s">
        <v>12</v>
      </c>
      <c r="C15" s="17">
        <v>98865</v>
      </c>
      <c r="D15" s="48">
        <f t="shared" si="0"/>
        <v>26117.364780000004</v>
      </c>
    </row>
    <row r="16" spans="2:18" x14ac:dyDescent="0.25">
      <c r="B16" s="18" t="s">
        <v>13</v>
      </c>
      <c r="C16" s="17">
        <v>98865</v>
      </c>
      <c r="D16" s="48">
        <f t="shared" si="0"/>
        <v>26117.364780000004</v>
      </c>
    </row>
    <row r="17" spans="2:4" x14ac:dyDescent="0.25">
      <c r="B17" s="18" t="s">
        <v>14</v>
      </c>
      <c r="C17" s="17">
        <v>98865</v>
      </c>
      <c r="D17" s="48">
        <f t="shared" si="0"/>
        <v>26117.364780000004</v>
      </c>
    </row>
    <row r="18" spans="2:4" x14ac:dyDescent="0.25">
      <c r="B18" s="18" t="s">
        <v>15</v>
      </c>
      <c r="C18" s="17">
        <v>98865</v>
      </c>
      <c r="D18" s="48">
        <f t="shared" si="0"/>
        <v>26117.364780000004</v>
      </c>
    </row>
    <row r="19" spans="2:4" x14ac:dyDescent="0.25">
      <c r="B19" s="18" t="s">
        <v>16</v>
      </c>
      <c r="C19" s="17">
        <v>107424</v>
      </c>
      <c r="D19" s="48">
        <f t="shared" si="0"/>
        <v>28378.412928000002</v>
      </c>
    </row>
    <row r="20" spans="2:4" x14ac:dyDescent="0.25">
      <c r="B20" s="18" t="s">
        <v>17</v>
      </c>
      <c r="C20" s="17">
        <v>104038</v>
      </c>
      <c r="D20" s="48">
        <f t="shared" si="0"/>
        <v>27483.926536000003</v>
      </c>
    </row>
    <row r="21" spans="2:4" x14ac:dyDescent="0.25">
      <c r="B21" s="18" t="s">
        <v>18</v>
      </c>
      <c r="C21" s="17">
        <v>99718</v>
      </c>
      <c r="D21" s="48">
        <f t="shared" si="0"/>
        <v>26342.703496000002</v>
      </c>
    </row>
    <row r="22" spans="2:4" x14ac:dyDescent="0.25">
      <c r="B22" s="18" t="s">
        <v>19</v>
      </c>
      <c r="C22" s="17">
        <v>96817</v>
      </c>
      <c r="D22" s="48">
        <f t="shared" si="0"/>
        <v>25576.340524000003</v>
      </c>
    </row>
    <row r="23" spans="2:4" x14ac:dyDescent="0.25">
      <c r="B23" s="10" t="s">
        <v>30</v>
      </c>
      <c r="C23" s="11">
        <f>SUM(C11:C22)</f>
        <v>1200939</v>
      </c>
      <c r="D23" s="11">
        <f>SUM(D11:D22)</f>
        <v>317254.45750800008</v>
      </c>
    </row>
  </sheetData>
  <mergeCells count="8">
    <mergeCell ref="C9:D9"/>
    <mergeCell ref="B7:R7"/>
    <mergeCell ref="B3:R3"/>
    <mergeCell ref="B4:C4"/>
    <mergeCell ref="F4:P4"/>
    <mergeCell ref="B5:C5"/>
    <mergeCell ref="F5:P5"/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5D97F-409C-4539-AF00-CA2AB4FDFBE2}">
  <dimension ref="B3:R23"/>
  <sheetViews>
    <sheetView workbookViewId="0">
      <selection activeCell="E5" sqref="E5"/>
    </sheetView>
  </sheetViews>
  <sheetFormatPr baseColWidth="10" defaultRowHeight="15" x14ac:dyDescent="0.25"/>
  <sheetData>
    <row r="3" spans="2:18" x14ac:dyDescent="0.25">
      <c r="B3" s="70" t="s">
        <v>56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" customHeight="1" x14ac:dyDescent="0.25">
      <c r="B4" s="71" t="s">
        <v>71</v>
      </c>
      <c r="C4" s="72"/>
      <c r="D4" s="40" t="s">
        <v>58</v>
      </c>
      <c r="E4" s="41" t="s">
        <v>59</v>
      </c>
      <c r="F4" s="73" t="s">
        <v>25</v>
      </c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2:18" ht="15" customHeight="1" x14ac:dyDescent="0.25">
      <c r="B5" s="76" t="s">
        <v>60</v>
      </c>
      <c r="C5" s="76"/>
      <c r="D5" s="42">
        <v>6.27</v>
      </c>
      <c r="E5" s="43">
        <f>0.0004536*D5</f>
        <v>2.844072E-3</v>
      </c>
      <c r="F5" s="77" t="s">
        <v>61</v>
      </c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2:18" x14ac:dyDescent="0.25">
      <c r="B6" s="44"/>
      <c r="C6" s="44"/>
      <c r="D6" s="45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8" ht="15" customHeight="1" x14ac:dyDescent="0.25">
      <c r="B7" s="55" t="s">
        <v>73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x14ac:dyDescent="0.25">
      <c r="B8" s="80" t="s">
        <v>65</v>
      </c>
      <c r="C8" s="80"/>
      <c r="D8" s="80"/>
    </row>
    <row r="9" spans="2:18" x14ac:dyDescent="0.25">
      <c r="B9" s="39"/>
      <c r="C9" s="63"/>
      <c r="D9" s="63"/>
    </row>
    <row r="10" spans="2:18" x14ac:dyDescent="0.25">
      <c r="B10" s="38" t="s">
        <v>26</v>
      </c>
      <c r="C10" s="39" t="s">
        <v>6</v>
      </c>
      <c r="D10" s="39" t="s">
        <v>63</v>
      </c>
    </row>
    <row r="11" spans="2:18" x14ac:dyDescent="0.25">
      <c r="B11" s="18" t="s">
        <v>8</v>
      </c>
      <c r="C11" s="17">
        <v>118397</v>
      </c>
      <c r="D11" s="48">
        <f>0.264172*C11</f>
        <v>31277.172284000004</v>
      </c>
    </row>
    <row r="12" spans="2:18" x14ac:dyDescent="0.25">
      <c r="B12" s="18" t="s">
        <v>9</v>
      </c>
      <c r="C12" s="17">
        <v>98725</v>
      </c>
      <c r="D12" s="48">
        <f t="shared" ref="D12:D22" si="0">0.264172*C12</f>
        <v>26080.380700000002</v>
      </c>
    </row>
    <row r="13" spans="2:18" x14ac:dyDescent="0.25">
      <c r="B13" s="18" t="s">
        <v>10</v>
      </c>
      <c r="C13" s="17">
        <v>98725</v>
      </c>
      <c r="D13" s="48">
        <f t="shared" si="0"/>
        <v>26080.380700000002</v>
      </c>
    </row>
    <row r="14" spans="2:18" x14ac:dyDescent="0.25">
      <c r="B14" s="18" t="s">
        <v>11</v>
      </c>
      <c r="C14" s="17">
        <v>83354</v>
      </c>
      <c r="D14" s="48">
        <f t="shared" si="0"/>
        <v>22019.792888</v>
      </c>
    </row>
    <row r="15" spans="2:18" x14ac:dyDescent="0.25">
      <c r="B15" s="18" t="s">
        <v>12</v>
      </c>
      <c r="C15" s="17">
        <v>83354</v>
      </c>
      <c r="D15" s="48">
        <f t="shared" si="0"/>
        <v>22019.792888</v>
      </c>
    </row>
    <row r="16" spans="2:18" x14ac:dyDescent="0.25">
      <c r="B16" s="18" t="s">
        <v>13</v>
      </c>
      <c r="C16" s="17">
        <v>97662</v>
      </c>
      <c r="D16" s="48">
        <f t="shared" si="0"/>
        <v>25799.565864</v>
      </c>
    </row>
    <row r="17" spans="2:4" x14ac:dyDescent="0.25">
      <c r="B17" s="18" t="s">
        <v>14</v>
      </c>
      <c r="C17" s="17">
        <v>103863</v>
      </c>
      <c r="D17" s="48">
        <f t="shared" si="0"/>
        <v>27437.696436000002</v>
      </c>
    </row>
    <row r="18" spans="2:4" x14ac:dyDescent="0.25">
      <c r="B18" s="18" t="s">
        <v>15</v>
      </c>
      <c r="C18" s="17">
        <v>103863</v>
      </c>
      <c r="D18" s="48">
        <f t="shared" si="0"/>
        <v>27437.696436000002</v>
      </c>
    </row>
    <row r="19" spans="2:4" x14ac:dyDescent="0.25">
      <c r="B19" s="18" t="s">
        <v>16</v>
      </c>
      <c r="C19" s="17">
        <v>97905</v>
      </c>
      <c r="D19" s="48">
        <f t="shared" si="0"/>
        <v>25863.759660000003</v>
      </c>
    </row>
    <row r="20" spans="2:4" x14ac:dyDescent="0.25">
      <c r="B20" s="18" t="s">
        <v>17</v>
      </c>
      <c r="C20" s="17">
        <v>97905</v>
      </c>
      <c r="D20" s="48">
        <f t="shared" si="0"/>
        <v>25863.759660000003</v>
      </c>
    </row>
    <row r="21" spans="2:4" x14ac:dyDescent="0.25">
      <c r="B21" s="18" t="s">
        <v>18</v>
      </c>
      <c r="C21" s="17">
        <v>97905</v>
      </c>
      <c r="D21" s="48">
        <f t="shared" si="0"/>
        <v>25863.759660000003</v>
      </c>
    </row>
    <row r="22" spans="2:4" x14ac:dyDescent="0.25">
      <c r="B22" s="18" t="s">
        <v>19</v>
      </c>
      <c r="C22" s="17">
        <v>75526</v>
      </c>
      <c r="D22" s="48">
        <f t="shared" si="0"/>
        <v>19951.854472000003</v>
      </c>
    </row>
    <row r="23" spans="2:4" x14ac:dyDescent="0.25">
      <c r="B23" s="10" t="s">
        <v>30</v>
      </c>
      <c r="C23" s="11">
        <f>SUM(C11:C22)</f>
        <v>1157184</v>
      </c>
      <c r="D23" s="11">
        <f>SUM(D11:D22)</f>
        <v>305695.61164800002</v>
      </c>
    </row>
  </sheetData>
  <mergeCells count="8">
    <mergeCell ref="C9:D9"/>
    <mergeCell ref="B7:R7"/>
    <mergeCell ref="B3:R3"/>
    <mergeCell ref="B4:C4"/>
    <mergeCell ref="F4:P4"/>
    <mergeCell ref="B5:C5"/>
    <mergeCell ref="F5:P5"/>
    <mergeCell ref="B8:D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R24"/>
  <sheetViews>
    <sheetView workbookViewId="0">
      <selection activeCell="B4" sqref="B4:C4"/>
    </sheetView>
  </sheetViews>
  <sheetFormatPr baseColWidth="10" defaultRowHeight="15" x14ac:dyDescent="0.25"/>
  <cols>
    <col min="2" max="2" width="18" customWidth="1"/>
  </cols>
  <sheetData>
    <row r="3" spans="2:18" x14ac:dyDescent="0.25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ht="18" x14ac:dyDescent="0.25">
      <c r="B4" s="56" t="s">
        <v>21</v>
      </c>
      <c r="C4" s="56"/>
      <c r="D4" s="14" t="s">
        <v>22</v>
      </c>
      <c r="E4" s="14" t="s">
        <v>23</v>
      </c>
      <c r="F4" s="9" t="s">
        <v>24</v>
      </c>
      <c r="G4" s="57" t="s">
        <v>25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8" ht="25.5" x14ac:dyDescent="0.25">
      <c r="B5" s="58" t="s">
        <v>2</v>
      </c>
      <c r="C5" s="58"/>
      <c r="D5" s="15">
        <v>8.0100000000000005E-2</v>
      </c>
      <c r="E5" s="15">
        <v>4.2500000000000003E-3</v>
      </c>
      <c r="F5" s="15">
        <v>5.6299999999999996E-3</v>
      </c>
      <c r="G5" s="16" t="s">
        <v>3</v>
      </c>
      <c r="H5" s="59" t="s">
        <v>4</v>
      </c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x14ac:dyDescent="0.25">
      <c r="B7" s="55" t="s">
        <v>36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18" customHeight="1" x14ac:dyDescent="0.25">
      <c r="B8" s="63" t="s">
        <v>29</v>
      </c>
      <c r="C8" s="63"/>
      <c r="D8" s="63"/>
      <c r="F8" s="64" t="s">
        <v>31</v>
      </c>
      <c r="G8" s="64"/>
      <c r="H8" s="66" t="s">
        <v>22</v>
      </c>
      <c r="I8" s="66" t="s">
        <v>23</v>
      </c>
      <c r="J8" s="61" t="s">
        <v>24</v>
      </c>
      <c r="O8" s="4"/>
      <c r="P8" s="4"/>
      <c r="Q8" s="4"/>
      <c r="R8" s="4"/>
    </row>
    <row r="9" spans="2:18" ht="18" customHeight="1" x14ac:dyDescent="0.25">
      <c r="B9" s="8" t="s">
        <v>28</v>
      </c>
      <c r="C9" s="63" t="s">
        <v>5</v>
      </c>
      <c r="D9" s="63"/>
      <c r="F9" s="64"/>
      <c r="G9" s="64"/>
      <c r="H9" s="66"/>
      <c r="I9" s="66"/>
      <c r="J9" s="61"/>
      <c r="O9" s="4"/>
      <c r="P9" s="4"/>
      <c r="Q9" s="4"/>
      <c r="R9" s="4"/>
    </row>
    <row r="10" spans="2:18" x14ac:dyDescent="0.25">
      <c r="B10" s="9" t="s">
        <v>26</v>
      </c>
      <c r="C10" s="8" t="s">
        <v>6</v>
      </c>
      <c r="D10" s="8" t="s">
        <v>7</v>
      </c>
      <c r="F10" s="65"/>
      <c r="G10" s="65"/>
      <c r="H10" s="67"/>
      <c r="I10" s="67"/>
      <c r="J10" s="62"/>
      <c r="O10" s="4"/>
      <c r="P10" s="4"/>
      <c r="Q10" s="4"/>
      <c r="R10" s="4"/>
    </row>
    <row r="11" spans="2:18" x14ac:dyDescent="0.25">
      <c r="B11" s="18" t="s">
        <v>8</v>
      </c>
      <c r="C11" s="17">
        <v>24</v>
      </c>
      <c r="D11" s="19">
        <f t="shared" ref="D11:D22" si="0">C11*0.85</f>
        <v>20.399999999999999</v>
      </c>
      <c r="F11" s="53" t="s">
        <v>8</v>
      </c>
      <c r="G11" s="54"/>
      <c r="H11" s="1">
        <f>$D$5*D11</f>
        <v>1.6340399999999999</v>
      </c>
      <c r="I11" s="1">
        <f>$E$5*D11</f>
        <v>8.6699999999999999E-2</v>
      </c>
      <c r="J11" s="1">
        <f>$F$5*D11</f>
        <v>0.11485199999999998</v>
      </c>
      <c r="O11" s="4"/>
      <c r="P11" s="4"/>
      <c r="Q11" s="4"/>
      <c r="R11" s="4"/>
    </row>
    <row r="12" spans="2:18" x14ac:dyDescent="0.25">
      <c r="B12" s="18" t="s">
        <v>9</v>
      </c>
      <c r="C12" s="17">
        <v>24</v>
      </c>
      <c r="D12" s="19">
        <f t="shared" si="0"/>
        <v>20.399999999999999</v>
      </c>
      <c r="F12" s="53" t="s">
        <v>9</v>
      </c>
      <c r="G12" s="54"/>
      <c r="H12" s="1">
        <f t="shared" ref="H12:H22" si="1">$D$5*D12</f>
        <v>1.6340399999999999</v>
      </c>
      <c r="I12" s="1">
        <f t="shared" ref="I12:I22" si="2">$E$5*D12</f>
        <v>8.6699999999999999E-2</v>
      </c>
      <c r="J12" s="1">
        <f t="shared" ref="J12:J22" si="3">$F$5*D12</f>
        <v>0.11485199999999998</v>
      </c>
      <c r="O12" s="4"/>
      <c r="P12" s="4"/>
      <c r="Q12" s="4"/>
      <c r="R12" s="4"/>
    </row>
    <row r="13" spans="2:18" x14ac:dyDescent="0.25">
      <c r="B13" s="18" t="s">
        <v>10</v>
      </c>
      <c r="C13" s="17">
        <v>24</v>
      </c>
      <c r="D13" s="19">
        <f t="shared" si="0"/>
        <v>20.399999999999999</v>
      </c>
      <c r="F13" s="53" t="s">
        <v>10</v>
      </c>
      <c r="G13" s="54"/>
      <c r="H13" s="1">
        <f t="shared" si="1"/>
        <v>1.6340399999999999</v>
      </c>
      <c r="I13" s="1">
        <f t="shared" si="2"/>
        <v>8.6699999999999999E-2</v>
      </c>
      <c r="J13" s="1">
        <f t="shared" si="3"/>
        <v>0.11485199999999998</v>
      </c>
      <c r="O13" s="4"/>
      <c r="P13" s="4"/>
      <c r="Q13" s="4"/>
      <c r="R13" s="4"/>
    </row>
    <row r="14" spans="2:18" x14ac:dyDescent="0.25">
      <c r="B14" s="18" t="s">
        <v>11</v>
      </c>
      <c r="C14" s="17">
        <v>24</v>
      </c>
      <c r="D14" s="19">
        <f t="shared" si="0"/>
        <v>20.399999999999999</v>
      </c>
      <c r="F14" s="53" t="s">
        <v>11</v>
      </c>
      <c r="G14" s="54"/>
      <c r="H14" s="1">
        <f t="shared" si="1"/>
        <v>1.6340399999999999</v>
      </c>
      <c r="I14" s="1">
        <f t="shared" si="2"/>
        <v>8.6699999999999999E-2</v>
      </c>
      <c r="J14" s="1">
        <f t="shared" si="3"/>
        <v>0.11485199999999998</v>
      </c>
      <c r="O14" s="4"/>
      <c r="P14" s="4"/>
      <c r="Q14" s="4"/>
      <c r="R14" s="4"/>
    </row>
    <row r="15" spans="2:18" x14ac:dyDescent="0.25">
      <c r="B15" s="18" t="s">
        <v>12</v>
      </c>
      <c r="C15" s="17">
        <v>24</v>
      </c>
      <c r="D15" s="19">
        <f t="shared" si="0"/>
        <v>20.399999999999999</v>
      </c>
      <c r="F15" s="53" t="s">
        <v>12</v>
      </c>
      <c r="G15" s="54"/>
      <c r="H15" s="1">
        <f t="shared" si="1"/>
        <v>1.6340399999999999</v>
      </c>
      <c r="I15" s="1">
        <f t="shared" si="2"/>
        <v>8.6699999999999999E-2</v>
      </c>
      <c r="J15" s="1">
        <f t="shared" si="3"/>
        <v>0.11485199999999998</v>
      </c>
      <c r="O15" s="4"/>
      <c r="P15" s="4"/>
      <c r="Q15" s="4"/>
      <c r="R15" s="4"/>
    </row>
    <row r="16" spans="2:18" x14ac:dyDescent="0.25">
      <c r="B16" s="18" t="s">
        <v>13</v>
      </c>
      <c r="C16" s="17">
        <v>24</v>
      </c>
      <c r="D16" s="19">
        <f t="shared" si="0"/>
        <v>20.399999999999999</v>
      </c>
      <c r="F16" s="53" t="s">
        <v>13</v>
      </c>
      <c r="G16" s="54"/>
      <c r="H16" s="1">
        <f t="shared" si="1"/>
        <v>1.6340399999999999</v>
      </c>
      <c r="I16" s="1">
        <f t="shared" si="2"/>
        <v>8.6699999999999999E-2</v>
      </c>
      <c r="J16" s="1">
        <f t="shared" si="3"/>
        <v>0.11485199999999998</v>
      </c>
      <c r="O16" s="4"/>
      <c r="P16" s="4"/>
      <c r="Q16" s="4"/>
      <c r="R16" s="4"/>
    </row>
    <row r="17" spans="2:18" x14ac:dyDescent="0.25">
      <c r="B17" s="18" t="s">
        <v>14</v>
      </c>
      <c r="C17" s="17">
        <v>24</v>
      </c>
      <c r="D17" s="19">
        <f t="shared" si="0"/>
        <v>20.399999999999999</v>
      </c>
      <c r="F17" s="53" t="s">
        <v>14</v>
      </c>
      <c r="G17" s="54"/>
      <c r="H17" s="1">
        <f t="shared" si="1"/>
        <v>1.6340399999999999</v>
      </c>
      <c r="I17" s="1">
        <f t="shared" si="2"/>
        <v>8.6699999999999999E-2</v>
      </c>
      <c r="J17" s="1">
        <f t="shared" si="3"/>
        <v>0.11485199999999998</v>
      </c>
      <c r="O17" s="4"/>
      <c r="P17" s="4"/>
      <c r="Q17" s="4"/>
      <c r="R17" s="4"/>
    </row>
    <row r="18" spans="2:18" x14ac:dyDescent="0.25">
      <c r="B18" s="18" t="s">
        <v>15</v>
      </c>
      <c r="C18" s="17">
        <v>24</v>
      </c>
      <c r="D18" s="19">
        <f t="shared" si="0"/>
        <v>20.399999999999999</v>
      </c>
      <c r="F18" s="53" t="s">
        <v>15</v>
      </c>
      <c r="G18" s="54"/>
      <c r="H18" s="1">
        <f t="shared" si="1"/>
        <v>1.6340399999999999</v>
      </c>
      <c r="I18" s="1">
        <f t="shared" si="2"/>
        <v>8.6699999999999999E-2</v>
      </c>
      <c r="J18" s="1">
        <f t="shared" si="3"/>
        <v>0.11485199999999998</v>
      </c>
      <c r="O18" s="4"/>
      <c r="P18" s="4"/>
      <c r="Q18" s="4"/>
      <c r="R18" s="4"/>
    </row>
    <row r="19" spans="2:18" x14ac:dyDescent="0.25">
      <c r="B19" s="18" t="s">
        <v>16</v>
      </c>
      <c r="C19" s="17">
        <v>24</v>
      </c>
      <c r="D19" s="19">
        <f t="shared" si="0"/>
        <v>20.399999999999999</v>
      </c>
      <c r="F19" s="53" t="s">
        <v>16</v>
      </c>
      <c r="G19" s="54"/>
      <c r="H19" s="1">
        <f t="shared" si="1"/>
        <v>1.6340399999999999</v>
      </c>
      <c r="I19" s="1">
        <f t="shared" si="2"/>
        <v>8.6699999999999999E-2</v>
      </c>
      <c r="J19" s="1">
        <f t="shared" si="3"/>
        <v>0.11485199999999998</v>
      </c>
      <c r="O19" s="4"/>
      <c r="P19" s="4"/>
      <c r="Q19" s="4"/>
      <c r="R19" s="4"/>
    </row>
    <row r="20" spans="2:18" x14ac:dyDescent="0.25">
      <c r="B20" s="18" t="s">
        <v>17</v>
      </c>
      <c r="C20" s="17">
        <v>24</v>
      </c>
      <c r="D20" s="19">
        <f t="shared" si="0"/>
        <v>20.399999999999999</v>
      </c>
      <c r="F20" s="53" t="s">
        <v>17</v>
      </c>
      <c r="G20" s="54"/>
      <c r="H20" s="1">
        <f t="shared" si="1"/>
        <v>1.6340399999999999</v>
      </c>
      <c r="I20" s="1">
        <f t="shared" si="2"/>
        <v>8.6699999999999999E-2</v>
      </c>
      <c r="J20" s="1">
        <f t="shared" si="3"/>
        <v>0.11485199999999998</v>
      </c>
      <c r="O20" s="4"/>
      <c r="P20" s="4"/>
      <c r="Q20" s="4"/>
      <c r="R20" s="4"/>
    </row>
    <row r="21" spans="2:18" x14ac:dyDescent="0.25">
      <c r="B21" s="18" t="s">
        <v>18</v>
      </c>
      <c r="C21" s="17">
        <v>24</v>
      </c>
      <c r="D21" s="19">
        <f t="shared" si="0"/>
        <v>20.399999999999999</v>
      </c>
      <c r="F21" s="53" t="s">
        <v>18</v>
      </c>
      <c r="G21" s="54"/>
      <c r="H21" s="1">
        <f t="shared" si="1"/>
        <v>1.6340399999999999</v>
      </c>
      <c r="I21" s="1">
        <f t="shared" si="2"/>
        <v>8.6699999999999999E-2</v>
      </c>
      <c r="J21" s="1">
        <f t="shared" si="3"/>
        <v>0.11485199999999998</v>
      </c>
      <c r="O21" s="4"/>
      <c r="P21" s="4"/>
      <c r="Q21" s="4"/>
      <c r="R21" s="4"/>
    </row>
    <row r="22" spans="2:18" x14ac:dyDescent="0.25">
      <c r="B22" s="18" t="s">
        <v>19</v>
      </c>
      <c r="C22" s="17">
        <v>24</v>
      </c>
      <c r="D22" s="19">
        <f t="shared" si="0"/>
        <v>20.399999999999999</v>
      </c>
      <c r="F22" s="53" t="s">
        <v>19</v>
      </c>
      <c r="G22" s="54"/>
      <c r="H22" s="1">
        <f t="shared" si="1"/>
        <v>1.6340399999999999</v>
      </c>
      <c r="I22" s="1">
        <f t="shared" si="2"/>
        <v>8.6699999999999999E-2</v>
      </c>
      <c r="J22" s="1">
        <f t="shared" si="3"/>
        <v>0.11485199999999998</v>
      </c>
    </row>
    <row r="23" spans="2:18" x14ac:dyDescent="0.25">
      <c r="B23" s="10" t="s">
        <v>30</v>
      </c>
      <c r="C23" s="11">
        <f>SUM(C11:C22)</f>
        <v>288</v>
      </c>
      <c r="D23" s="11">
        <f>SUM(D11:D22)</f>
        <v>244.80000000000004</v>
      </c>
      <c r="F23" s="12" t="s">
        <v>20</v>
      </c>
      <c r="G23" s="13"/>
      <c r="H23" s="2">
        <f>SUM(H11:H22)</f>
        <v>19.60848</v>
      </c>
      <c r="I23" s="2">
        <f>SUM(I11:I22)</f>
        <v>1.0404</v>
      </c>
      <c r="J23" s="2">
        <f>SUM(J11:J22)</f>
        <v>1.3782239999999997</v>
      </c>
    </row>
    <row r="24" spans="2:18" x14ac:dyDescent="0.25">
      <c r="F24" s="5" t="s">
        <v>27</v>
      </c>
      <c r="G24" s="6"/>
      <c r="H24" s="3">
        <f>H23/1000</f>
        <v>1.9608480000000001E-2</v>
      </c>
      <c r="I24" s="3">
        <f t="shared" ref="I24:J24" si="4">I23/1000</f>
        <v>1.0403999999999999E-3</v>
      </c>
      <c r="J24" s="3">
        <f t="shared" si="4"/>
        <v>1.3782239999999997E-3</v>
      </c>
    </row>
  </sheetData>
  <mergeCells count="25">
    <mergeCell ref="F11:G11"/>
    <mergeCell ref="F12:G12"/>
    <mergeCell ref="B7:R7"/>
    <mergeCell ref="B8:D8"/>
    <mergeCell ref="F8:G10"/>
    <mergeCell ref="H8:H10"/>
    <mergeCell ref="I8:I10"/>
    <mergeCell ref="J8:J10"/>
    <mergeCell ref="C9:D9"/>
    <mergeCell ref="B6:R6"/>
    <mergeCell ref="B3:R3"/>
    <mergeCell ref="B4:C4"/>
    <mergeCell ref="G4:R4"/>
    <mergeCell ref="B5:C5"/>
    <mergeCell ref="H5:R5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R24"/>
  <sheetViews>
    <sheetView topLeftCell="A7" workbookViewId="0">
      <selection activeCell="H24" sqref="H24:J24"/>
    </sheetView>
  </sheetViews>
  <sheetFormatPr baseColWidth="10" defaultRowHeight="15" x14ac:dyDescent="0.25"/>
  <cols>
    <col min="2" max="2" width="18" customWidth="1"/>
  </cols>
  <sheetData>
    <row r="3" spans="2:18" x14ac:dyDescent="0.25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ht="18" x14ac:dyDescent="0.25">
      <c r="B4" s="56" t="s">
        <v>21</v>
      </c>
      <c r="C4" s="56"/>
      <c r="D4" s="14" t="s">
        <v>22</v>
      </c>
      <c r="E4" s="14" t="s">
        <v>23</v>
      </c>
      <c r="F4" s="9" t="s">
        <v>24</v>
      </c>
      <c r="G4" s="57" t="s">
        <v>25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8" ht="25.5" x14ac:dyDescent="0.25">
      <c r="B5" s="58" t="s">
        <v>2</v>
      </c>
      <c r="C5" s="58"/>
      <c r="D5" s="15">
        <v>8.0100000000000005E-2</v>
      </c>
      <c r="E5" s="15">
        <v>4.2500000000000003E-3</v>
      </c>
      <c r="F5" s="15">
        <v>5.6299999999999996E-3</v>
      </c>
      <c r="G5" s="16" t="s">
        <v>3</v>
      </c>
      <c r="H5" s="59" t="s">
        <v>4</v>
      </c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x14ac:dyDescent="0.25">
      <c r="B7" s="55" t="s">
        <v>37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18" customHeight="1" x14ac:dyDescent="0.25">
      <c r="B8" s="63" t="s">
        <v>29</v>
      </c>
      <c r="C8" s="63"/>
      <c r="D8" s="63"/>
      <c r="F8" s="64" t="s">
        <v>31</v>
      </c>
      <c r="G8" s="64"/>
      <c r="H8" s="66" t="s">
        <v>22</v>
      </c>
      <c r="I8" s="66" t="s">
        <v>23</v>
      </c>
      <c r="J8" s="61" t="s">
        <v>24</v>
      </c>
      <c r="O8" s="4"/>
      <c r="P8" s="4"/>
      <c r="Q8" s="4"/>
      <c r="R8" s="4"/>
    </row>
    <row r="9" spans="2:18" ht="18" customHeight="1" x14ac:dyDescent="0.25">
      <c r="B9" s="8" t="s">
        <v>28</v>
      </c>
      <c r="C9" s="63" t="s">
        <v>5</v>
      </c>
      <c r="D9" s="63"/>
      <c r="F9" s="64"/>
      <c r="G9" s="64"/>
      <c r="H9" s="66"/>
      <c r="I9" s="66"/>
      <c r="J9" s="61"/>
      <c r="O9" s="4"/>
      <c r="P9" s="4"/>
      <c r="Q9" s="4"/>
      <c r="R9" s="4"/>
    </row>
    <row r="10" spans="2:18" x14ac:dyDescent="0.25">
      <c r="B10" s="9" t="s">
        <v>26</v>
      </c>
      <c r="C10" s="8" t="s">
        <v>6</v>
      </c>
      <c r="D10" s="8" t="s">
        <v>7</v>
      </c>
      <c r="F10" s="65"/>
      <c r="G10" s="65"/>
      <c r="H10" s="67"/>
      <c r="I10" s="67"/>
      <c r="J10" s="62"/>
      <c r="O10" s="4"/>
      <c r="P10" s="4"/>
      <c r="Q10" s="4"/>
      <c r="R10" s="4"/>
    </row>
    <row r="11" spans="2:18" x14ac:dyDescent="0.25">
      <c r="B11" s="18" t="s">
        <v>8</v>
      </c>
      <c r="C11" s="17">
        <v>26</v>
      </c>
      <c r="D11" s="19">
        <f t="shared" ref="D11:D22" si="0">C11*0.85</f>
        <v>22.099999999999998</v>
      </c>
      <c r="F11" s="53" t="s">
        <v>8</v>
      </c>
      <c r="G11" s="54"/>
      <c r="H11" s="1">
        <f>$D$5*D11</f>
        <v>1.7702099999999998</v>
      </c>
      <c r="I11" s="1">
        <f>$E$5*D11</f>
        <v>9.3924999999999995E-2</v>
      </c>
      <c r="J11" s="1">
        <f>$F$5*D11</f>
        <v>0.12442299999999998</v>
      </c>
      <c r="O11" s="4"/>
      <c r="P11" s="4"/>
      <c r="Q11" s="4"/>
      <c r="R11" s="4"/>
    </row>
    <row r="12" spans="2:18" x14ac:dyDescent="0.25">
      <c r="B12" s="18" t="s">
        <v>9</v>
      </c>
      <c r="C12" s="17">
        <v>26</v>
      </c>
      <c r="D12" s="19">
        <f t="shared" si="0"/>
        <v>22.099999999999998</v>
      </c>
      <c r="F12" s="53" t="s">
        <v>9</v>
      </c>
      <c r="G12" s="54"/>
      <c r="H12" s="1">
        <f t="shared" ref="H12:H22" si="1">$D$5*D12</f>
        <v>1.7702099999999998</v>
      </c>
      <c r="I12" s="1">
        <f t="shared" ref="I12:I22" si="2">$E$5*D12</f>
        <v>9.3924999999999995E-2</v>
      </c>
      <c r="J12" s="1">
        <f t="shared" ref="J12:J22" si="3">$F$5*D12</f>
        <v>0.12442299999999998</v>
      </c>
      <c r="O12" s="4"/>
      <c r="P12" s="4"/>
      <c r="Q12" s="4"/>
      <c r="R12" s="4"/>
    </row>
    <row r="13" spans="2:18" x14ac:dyDescent="0.25">
      <c r="B13" s="18" t="s">
        <v>10</v>
      </c>
      <c r="C13" s="17">
        <v>26</v>
      </c>
      <c r="D13" s="19">
        <f t="shared" si="0"/>
        <v>22.099999999999998</v>
      </c>
      <c r="F13" s="53" t="s">
        <v>10</v>
      </c>
      <c r="G13" s="54"/>
      <c r="H13" s="1">
        <f t="shared" si="1"/>
        <v>1.7702099999999998</v>
      </c>
      <c r="I13" s="1">
        <f t="shared" si="2"/>
        <v>9.3924999999999995E-2</v>
      </c>
      <c r="J13" s="1">
        <f t="shared" si="3"/>
        <v>0.12442299999999998</v>
      </c>
      <c r="O13" s="4"/>
      <c r="P13" s="4"/>
      <c r="Q13" s="4"/>
      <c r="R13" s="4"/>
    </row>
    <row r="14" spans="2:18" x14ac:dyDescent="0.25">
      <c r="B14" s="18" t="s">
        <v>11</v>
      </c>
      <c r="C14" s="17">
        <v>26</v>
      </c>
      <c r="D14" s="19">
        <f t="shared" si="0"/>
        <v>22.099999999999998</v>
      </c>
      <c r="F14" s="53" t="s">
        <v>11</v>
      </c>
      <c r="G14" s="54"/>
      <c r="H14" s="1">
        <f t="shared" si="1"/>
        <v>1.7702099999999998</v>
      </c>
      <c r="I14" s="1">
        <f t="shared" si="2"/>
        <v>9.3924999999999995E-2</v>
      </c>
      <c r="J14" s="1">
        <f t="shared" si="3"/>
        <v>0.12442299999999998</v>
      </c>
      <c r="O14" s="4"/>
      <c r="P14" s="4"/>
      <c r="Q14" s="4"/>
      <c r="R14" s="4"/>
    </row>
    <row r="15" spans="2:18" x14ac:dyDescent="0.25">
      <c r="B15" s="18" t="s">
        <v>12</v>
      </c>
      <c r="C15" s="17">
        <v>26</v>
      </c>
      <c r="D15" s="19">
        <f t="shared" si="0"/>
        <v>22.099999999999998</v>
      </c>
      <c r="F15" s="53" t="s">
        <v>12</v>
      </c>
      <c r="G15" s="54"/>
      <c r="H15" s="1">
        <f t="shared" si="1"/>
        <v>1.7702099999999998</v>
      </c>
      <c r="I15" s="1">
        <f t="shared" si="2"/>
        <v>9.3924999999999995E-2</v>
      </c>
      <c r="J15" s="1">
        <f t="shared" si="3"/>
        <v>0.12442299999999998</v>
      </c>
      <c r="O15" s="4"/>
      <c r="P15" s="4"/>
      <c r="Q15" s="4"/>
      <c r="R15" s="4"/>
    </row>
    <row r="16" spans="2:18" x14ac:dyDescent="0.25">
      <c r="B16" s="18" t="s">
        <v>13</v>
      </c>
      <c r="C16" s="17">
        <v>26</v>
      </c>
      <c r="D16" s="19">
        <f t="shared" si="0"/>
        <v>22.099999999999998</v>
      </c>
      <c r="F16" s="53" t="s">
        <v>13</v>
      </c>
      <c r="G16" s="54"/>
      <c r="H16" s="1">
        <f t="shared" si="1"/>
        <v>1.7702099999999998</v>
      </c>
      <c r="I16" s="1">
        <f t="shared" si="2"/>
        <v>9.3924999999999995E-2</v>
      </c>
      <c r="J16" s="1">
        <f t="shared" si="3"/>
        <v>0.12442299999999998</v>
      </c>
      <c r="O16" s="4"/>
      <c r="P16" s="4"/>
      <c r="Q16" s="4"/>
      <c r="R16" s="4"/>
    </row>
    <row r="17" spans="2:18" x14ac:dyDescent="0.25">
      <c r="B17" s="18" t="s">
        <v>14</v>
      </c>
      <c r="C17" s="17">
        <v>26</v>
      </c>
      <c r="D17" s="19">
        <f t="shared" si="0"/>
        <v>22.099999999999998</v>
      </c>
      <c r="F17" s="53" t="s">
        <v>14</v>
      </c>
      <c r="G17" s="54"/>
      <c r="H17" s="1">
        <f t="shared" si="1"/>
        <v>1.7702099999999998</v>
      </c>
      <c r="I17" s="1">
        <f t="shared" si="2"/>
        <v>9.3924999999999995E-2</v>
      </c>
      <c r="J17" s="1">
        <f t="shared" si="3"/>
        <v>0.12442299999999998</v>
      </c>
      <c r="O17" s="4"/>
      <c r="P17" s="4"/>
      <c r="Q17" s="4"/>
      <c r="R17" s="4"/>
    </row>
    <row r="18" spans="2:18" x14ac:dyDescent="0.25">
      <c r="B18" s="18" t="s">
        <v>15</v>
      </c>
      <c r="C18" s="17">
        <v>26</v>
      </c>
      <c r="D18" s="19">
        <f t="shared" si="0"/>
        <v>22.099999999999998</v>
      </c>
      <c r="F18" s="53" t="s">
        <v>15</v>
      </c>
      <c r="G18" s="54"/>
      <c r="H18" s="1">
        <f t="shared" si="1"/>
        <v>1.7702099999999998</v>
      </c>
      <c r="I18" s="1">
        <f t="shared" si="2"/>
        <v>9.3924999999999995E-2</v>
      </c>
      <c r="J18" s="1">
        <f t="shared" si="3"/>
        <v>0.12442299999999998</v>
      </c>
      <c r="O18" s="4"/>
      <c r="P18" s="4"/>
      <c r="Q18" s="4"/>
      <c r="R18" s="4"/>
    </row>
    <row r="19" spans="2:18" x14ac:dyDescent="0.25">
      <c r="B19" s="18" t="s">
        <v>16</v>
      </c>
      <c r="C19" s="17">
        <v>26</v>
      </c>
      <c r="D19" s="19">
        <f t="shared" si="0"/>
        <v>22.099999999999998</v>
      </c>
      <c r="F19" s="53" t="s">
        <v>16</v>
      </c>
      <c r="G19" s="54"/>
      <c r="H19" s="1">
        <f t="shared" si="1"/>
        <v>1.7702099999999998</v>
      </c>
      <c r="I19" s="1">
        <f t="shared" si="2"/>
        <v>9.3924999999999995E-2</v>
      </c>
      <c r="J19" s="1">
        <f t="shared" si="3"/>
        <v>0.12442299999999998</v>
      </c>
      <c r="O19" s="4"/>
      <c r="P19" s="4"/>
      <c r="Q19" s="4"/>
      <c r="R19" s="4"/>
    </row>
    <row r="20" spans="2:18" x14ac:dyDescent="0.25">
      <c r="B20" s="18" t="s">
        <v>17</v>
      </c>
      <c r="C20" s="17">
        <v>26</v>
      </c>
      <c r="D20" s="19">
        <f t="shared" si="0"/>
        <v>22.099999999999998</v>
      </c>
      <c r="F20" s="53" t="s">
        <v>17</v>
      </c>
      <c r="G20" s="54"/>
      <c r="H20" s="1">
        <f t="shared" si="1"/>
        <v>1.7702099999999998</v>
      </c>
      <c r="I20" s="1">
        <f t="shared" si="2"/>
        <v>9.3924999999999995E-2</v>
      </c>
      <c r="J20" s="1">
        <f t="shared" si="3"/>
        <v>0.12442299999999998</v>
      </c>
      <c r="O20" s="4"/>
      <c r="P20" s="4"/>
      <c r="Q20" s="4"/>
      <c r="R20" s="4"/>
    </row>
    <row r="21" spans="2:18" x14ac:dyDescent="0.25">
      <c r="B21" s="18" t="s">
        <v>18</v>
      </c>
      <c r="C21" s="17">
        <v>26</v>
      </c>
      <c r="D21" s="19">
        <f t="shared" si="0"/>
        <v>22.099999999999998</v>
      </c>
      <c r="F21" s="53" t="s">
        <v>18</v>
      </c>
      <c r="G21" s="54"/>
      <c r="H21" s="1">
        <f t="shared" si="1"/>
        <v>1.7702099999999998</v>
      </c>
      <c r="I21" s="1">
        <f t="shared" si="2"/>
        <v>9.3924999999999995E-2</v>
      </c>
      <c r="J21" s="1">
        <f t="shared" si="3"/>
        <v>0.12442299999999998</v>
      </c>
      <c r="O21" s="4"/>
      <c r="P21" s="4"/>
      <c r="Q21" s="4"/>
      <c r="R21" s="4"/>
    </row>
    <row r="22" spans="2:18" x14ac:dyDescent="0.25">
      <c r="B22" s="18" t="s">
        <v>19</v>
      </c>
      <c r="C22" s="17">
        <v>26</v>
      </c>
      <c r="D22" s="19">
        <f t="shared" si="0"/>
        <v>22.099999999999998</v>
      </c>
      <c r="F22" s="53" t="s">
        <v>19</v>
      </c>
      <c r="G22" s="54"/>
      <c r="H22" s="1">
        <f t="shared" si="1"/>
        <v>1.7702099999999998</v>
      </c>
      <c r="I22" s="1">
        <f t="shared" si="2"/>
        <v>9.3924999999999995E-2</v>
      </c>
      <c r="J22" s="1">
        <f t="shared" si="3"/>
        <v>0.12442299999999998</v>
      </c>
    </row>
    <row r="23" spans="2:18" x14ac:dyDescent="0.25">
      <c r="B23" s="10" t="s">
        <v>30</v>
      </c>
      <c r="C23" s="11">
        <f>SUM(C11:C22)</f>
        <v>312</v>
      </c>
      <c r="D23" s="11">
        <f>SUM(D11:D22)</f>
        <v>265.2</v>
      </c>
      <c r="F23" s="12" t="s">
        <v>20</v>
      </c>
      <c r="G23" s="13"/>
      <c r="H23" s="2">
        <f>SUM(H11:H22)</f>
        <v>21.242519999999999</v>
      </c>
      <c r="I23" s="2">
        <f>SUM(I11:I22)</f>
        <v>1.1271000000000002</v>
      </c>
      <c r="J23" s="2">
        <f>SUM(J11:J22)</f>
        <v>1.4930759999999996</v>
      </c>
    </row>
    <row r="24" spans="2:18" x14ac:dyDescent="0.25">
      <c r="F24" s="5" t="s">
        <v>27</v>
      </c>
      <c r="G24" s="6"/>
      <c r="H24" s="3">
        <f>H23/1000</f>
        <v>2.1242519999999997E-2</v>
      </c>
      <c r="I24" s="3">
        <f t="shared" ref="I24:J24" si="4">I23/1000</f>
        <v>1.1271000000000002E-3</v>
      </c>
      <c r="J24" s="3">
        <f t="shared" si="4"/>
        <v>1.4930759999999996E-3</v>
      </c>
    </row>
  </sheetData>
  <mergeCells count="25">
    <mergeCell ref="F11:G11"/>
    <mergeCell ref="F12:G12"/>
    <mergeCell ref="B7:R7"/>
    <mergeCell ref="B8:D8"/>
    <mergeCell ref="F8:G10"/>
    <mergeCell ref="H8:H10"/>
    <mergeCell ref="I8:I10"/>
    <mergeCell ref="J8:J10"/>
    <mergeCell ref="C9:D9"/>
    <mergeCell ref="B6:R6"/>
    <mergeCell ref="B3:R3"/>
    <mergeCell ref="B4:C4"/>
    <mergeCell ref="G4:R4"/>
    <mergeCell ref="B5:C5"/>
    <mergeCell ref="H5:R5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3E4C-32C1-428C-9571-693F6FC610F0}">
  <dimension ref="B3:R24"/>
  <sheetViews>
    <sheetView tabSelected="1" topLeftCell="A4" workbookViewId="0">
      <selection activeCell="J10" sqref="J10"/>
    </sheetView>
  </sheetViews>
  <sheetFormatPr baseColWidth="10" defaultRowHeight="15" x14ac:dyDescent="0.25"/>
  <cols>
    <col min="2" max="2" width="18" customWidth="1"/>
    <col min="8" max="8" width="28.7109375" customWidth="1"/>
  </cols>
  <sheetData>
    <row r="3" spans="2:18" x14ac:dyDescent="0.25">
      <c r="B3" s="55" t="s">
        <v>39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x14ac:dyDescent="0.25">
      <c r="B4" s="56" t="s">
        <v>21</v>
      </c>
      <c r="C4" s="56"/>
      <c r="D4" s="26" t="s">
        <v>43</v>
      </c>
      <c r="E4" s="57" t="s">
        <v>25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32"/>
      <c r="R4" s="32"/>
    </row>
    <row r="5" spans="2:18" x14ac:dyDescent="0.25">
      <c r="B5" s="58" t="s">
        <v>52</v>
      </c>
      <c r="C5" s="58"/>
      <c r="D5">
        <v>6.7500000000000004E-4</v>
      </c>
      <c r="E5" s="16" t="s">
        <v>53</v>
      </c>
      <c r="F5" s="69" t="s">
        <v>51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32"/>
      <c r="R5" s="32"/>
    </row>
    <row r="6" spans="2:18" x14ac:dyDescent="0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0"/>
      <c r="R6" s="60"/>
    </row>
    <row r="7" spans="2:18" ht="15" customHeight="1" x14ac:dyDescent="0.25">
      <c r="B7" s="55" t="s">
        <v>54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18" customHeight="1" x14ac:dyDescent="0.25">
      <c r="B8" s="63" t="s">
        <v>46</v>
      </c>
      <c r="C8" s="63"/>
      <c r="D8" s="63"/>
      <c r="F8" s="64" t="s">
        <v>53</v>
      </c>
      <c r="G8" s="64"/>
      <c r="H8" s="64" t="s">
        <v>42</v>
      </c>
      <c r="M8" s="34"/>
      <c r="N8" s="34"/>
      <c r="O8" s="34"/>
      <c r="P8" s="34"/>
    </row>
    <row r="9" spans="2:18" ht="18" customHeight="1" x14ac:dyDescent="0.25">
      <c r="B9" s="35"/>
      <c r="C9" s="63"/>
      <c r="D9" s="63"/>
      <c r="F9" s="64"/>
      <c r="G9" s="64"/>
      <c r="H9" s="66"/>
      <c r="M9" s="34"/>
      <c r="N9" s="34"/>
      <c r="O9" s="34"/>
      <c r="P9" s="34"/>
    </row>
    <row r="10" spans="2:18" x14ac:dyDescent="0.25">
      <c r="B10" s="33" t="s">
        <v>26</v>
      </c>
      <c r="C10" s="35" t="s">
        <v>50</v>
      </c>
      <c r="D10" s="35"/>
      <c r="F10" s="65"/>
      <c r="G10" s="65"/>
      <c r="H10" s="67"/>
      <c r="M10" s="34"/>
      <c r="N10" s="34"/>
      <c r="O10" s="34"/>
      <c r="P10" s="34"/>
    </row>
    <row r="11" spans="2:18" x14ac:dyDescent="0.25">
      <c r="B11" s="18" t="s">
        <v>8</v>
      </c>
      <c r="C11" s="17">
        <v>3565</v>
      </c>
      <c r="D11" s="19"/>
      <c r="F11" s="53" t="s">
        <v>8</v>
      </c>
      <c r="G11" s="54"/>
      <c r="H11" s="1">
        <f>$D$5*C11</f>
        <v>2.4063750000000002</v>
      </c>
      <c r="M11" s="34"/>
      <c r="N11" s="34"/>
      <c r="O11" s="34"/>
      <c r="P11" s="34"/>
    </row>
    <row r="12" spans="2:18" x14ac:dyDescent="0.25">
      <c r="B12" s="18" t="s">
        <v>9</v>
      </c>
      <c r="C12" s="17">
        <v>3220</v>
      </c>
      <c r="D12" s="19"/>
      <c r="F12" s="53" t="s">
        <v>9</v>
      </c>
      <c r="G12" s="54"/>
      <c r="H12" s="1">
        <f>$D$5*C12</f>
        <v>2.1735000000000002</v>
      </c>
      <c r="M12" s="34"/>
      <c r="N12" s="34"/>
      <c r="O12" s="34"/>
      <c r="P12" s="34"/>
    </row>
    <row r="13" spans="2:18" x14ac:dyDescent="0.25">
      <c r="B13" s="18" t="s">
        <v>10</v>
      </c>
      <c r="C13" s="17">
        <v>3565</v>
      </c>
      <c r="D13" s="19"/>
      <c r="F13" s="53" t="s">
        <v>10</v>
      </c>
      <c r="G13" s="54"/>
      <c r="H13" s="1">
        <f>$D$5*C13</f>
        <v>2.4063750000000002</v>
      </c>
      <c r="M13" s="34"/>
      <c r="N13" s="34"/>
      <c r="O13" s="34"/>
      <c r="P13" s="34"/>
    </row>
    <row r="14" spans="2:18" x14ac:dyDescent="0.25">
      <c r="B14" s="18" t="s">
        <v>11</v>
      </c>
      <c r="C14" s="17">
        <v>3450</v>
      </c>
      <c r="D14" s="19"/>
      <c r="F14" s="36" t="s">
        <v>11</v>
      </c>
      <c r="G14" s="37"/>
      <c r="H14" s="1">
        <f>$D$5*C14</f>
        <v>2.3287500000000003</v>
      </c>
      <c r="M14" s="34"/>
      <c r="N14" s="34"/>
      <c r="O14" s="34"/>
      <c r="P14" s="34"/>
    </row>
    <row r="15" spans="2:18" x14ac:dyDescent="0.25">
      <c r="B15" s="18" t="s">
        <v>12</v>
      </c>
      <c r="C15" s="17">
        <v>3565</v>
      </c>
      <c r="D15" s="19"/>
      <c r="F15" s="36" t="s">
        <v>12</v>
      </c>
      <c r="G15" s="37"/>
      <c r="H15" s="1">
        <f>$D$5*C15</f>
        <v>2.4063750000000002</v>
      </c>
      <c r="M15" s="34"/>
      <c r="N15" s="34"/>
      <c r="O15" s="34"/>
      <c r="P15" s="34"/>
    </row>
    <row r="16" spans="2:18" x14ac:dyDescent="0.25">
      <c r="B16" s="18" t="s">
        <v>13</v>
      </c>
      <c r="C16" s="17">
        <v>3450</v>
      </c>
      <c r="D16" s="19"/>
      <c r="F16" s="36" t="s">
        <v>13</v>
      </c>
      <c r="G16" s="37"/>
      <c r="H16" s="1">
        <f>$D$5*C16</f>
        <v>2.3287500000000003</v>
      </c>
      <c r="M16" s="34"/>
      <c r="N16" s="34"/>
      <c r="O16" s="34"/>
      <c r="P16" s="34"/>
    </row>
    <row r="17" spans="2:16" x14ac:dyDescent="0.25">
      <c r="B17" s="18" t="s">
        <v>14</v>
      </c>
      <c r="C17" s="17">
        <v>3565</v>
      </c>
      <c r="D17" s="19"/>
      <c r="F17" s="36" t="s">
        <v>14</v>
      </c>
      <c r="G17" s="37"/>
      <c r="H17" s="1">
        <f>$D$5*C17</f>
        <v>2.4063750000000002</v>
      </c>
      <c r="M17" s="34"/>
      <c r="N17" s="34"/>
      <c r="O17" s="34"/>
      <c r="P17" s="34"/>
    </row>
    <row r="18" spans="2:16" x14ac:dyDescent="0.25">
      <c r="B18" s="18" t="s">
        <v>15</v>
      </c>
      <c r="C18" s="17">
        <v>3565</v>
      </c>
      <c r="D18" s="19"/>
      <c r="F18" s="36" t="s">
        <v>15</v>
      </c>
      <c r="G18" s="37"/>
      <c r="H18" s="1">
        <f>$D$5*C18</f>
        <v>2.4063750000000002</v>
      </c>
      <c r="M18" s="34"/>
      <c r="N18" s="34"/>
      <c r="O18" s="34"/>
      <c r="P18" s="34"/>
    </row>
    <row r="19" spans="2:16" x14ac:dyDescent="0.25">
      <c r="B19" s="18" t="s">
        <v>16</v>
      </c>
      <c r="C19" s="17">
        <v>3450</v>
      </c>
      <c r="D19" s="19"/>
      <c r="F19" s="36" t="s">
        <v>16</v>
      </c>
      <c r="G19" s="37"/>
      <c r="H19" s="1">
        <f>$D$5*C19</f>
        <v>2.3287500000000003</v>
      </c>
      <c r="M19" s="34"/>
      <c r="N19" s="34"/>
      <c r="O19" s="34"/>
      <c r="P19" s="34"/>
    </row>
    <row r="20" spans="2:16" x14ac:dyDescent="0.25">
      <c r="B20" s="18" t="s">
        <v>17</v>
      </c>
      <c r="C20" s="17">
        <v>3565</v>
      </c>
      <c r="D20" s="19"/>
      <c r="F20" s="36" t="s">
        <v>17</v>
      </c>
      <c r="G20" s="37"/>
      <c r="H20" s="1">
        <f>$D$5*C20</f>
        <v>2.4063750000000002</v>
      </c>
      <c r="M20" s="34"/>
      <c r="N20" s="34"/>
      <c r="O20" s="34"/>
      <c r="P20" s="34"/>
    </row>
    <row r="21" spans="2:16" x14ac:dyDescent="0.25">
      <c r="B21" s="18" t="s">
        <v>18</v>
      </c>
      <c r="C21" s="17">
        <v>3450</v>
      </c>
      <c r="D21" s="19"/>
      <c r="F21" s="36" t="s">
        <v>18</v>
      </c>
      <c r="G21" s="37"/>
      <c r="H21" s="1">
        <f>$D$5*C21</f>
        <v>2.3287500000000003</v>
      </c>
      <c r="M21" s="34"/>
      <c r="N21" s="34"/>
      <c r="O21" s="34"/>
      <c r="P21" s="34"/>
    </row>
    <row r="22" spans="2:16" x14ac:dyDescent="0.25">
      <c r="B22" s="18" t="s">
        <v>19</v>
      </c>
      <c r="C22" s="17">
        <v>3565</v>
      </c>
      <c r="D22" s="19"/>
      <c r="F22" s="36" t="s">
        <v>19</v>
      </c>
      <c r="G22" s="37"/>
      <c r="H22" s="1">
        <f>$D$5*C22</f>
        <v>2.4063750000000002</v>
      </c>
    </row>
    <row r="23" spans="2:16" x14ac:dyDescent="0.25">
      <c r="B23" s="10" t="s">
        <v>30</v>
      </c>
      <c r="C23" s="11">
        <f>SUM(C11:C22)</f>
        <v>41975</v>
      </c>
      <c r="D23" s="11"/>
      <c r="F23" s="27" t="s">
        <v>20</v>
      </c>
      <c r="G23" s="6"/>
      <c r="H23" s="3">
        <f>SUM(H11:H22)</f>
        <v>28.333125000000003</v>
      </c>
    </row>
    <row r="24" spans="2:16" x14ac:dyDescent="0.25">
      <c r="F24" s="27" t="s">
        <v>48</v>
      </c>
      <c r="G24" s="6"/>
      <c r="H24" s="28">
        <f>H23/1000</f>
        <v>2.8333125000000004E-2</v>
      </c>
    </row>
  </sheetData>
  <mergeCells count="14">
    <mergeCell ref="B6:R6"/>
    <mergeCell ref="F13:G13"/>
    <mergeCell ref="B3:R3"/>
    <mergeCell ref="B4:C4"/>
    <mergeCell ref="E4:P4"/>
    <mergeCell ref="B5:C5"/>
    <mergeCell ref="F5:P5"/>
    <mergeCell ref="F12:G12"/>
    <mergeCell ref="B7:R7"/>
    <mergeCell ref="B8:D8"/>
    <mergeCell ref="F8:G10"/>
    <mergeCell ref="H8:H10"/>
    <mergeCell ref="C9:D9"/>
    <mergeCell ref="F11:G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83588-2E93-40AA-95CA-E13788739B80}">
  <dimension ref="B3:R23"/>
  <sheetViews>
    <sheetView topLeftCell="A4" workbookViewId="0">
      <selection activeCell="G40" sqref="G40"/>
    </sheetView>
  </sheetViews>
  <sheetFormatPr baseColWidth="10" defaultRowHeight="15" x14ac:dyDescent="0.25"/>
  <sheetData>
    <row r="3" spans="2:18" x14ac:dyDescent="0.25">
      <c r="B3" s="70" t="s">
        <v>56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" customHeight="1" x14ac:dyDescent="0.25">
      <c r="B4" s="71" t="s">
        <v>74</v>
      </c>
      <c r="C4" s="72"/>
      <c r="D4" s="40" t="s">
        <v>58</v>
      </c>
      <c r="E4" s="41" t="s">
        <v>59</v>
      </c>
      <c r="F4" s="73" t="s">
        <v>25</v>
      </c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2:18" ht="15" customHeight="1" x14ac:dyDescent="0.25">
      <c r="B5" s="76" t="s">
        <v>60</v>
      </c>
      <c r="C5" s="76"/>
      <c r="D5" s="42">
        <v>6.67</v>
      </c>
      <c r="E5" s="43">
        <f>0.0004536*D5</f>
        <v>3.0255120000000002E-3</v>
      </c>
      <c r="F5" s="77" t="s">
        <v>61</v>
      </c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2:18" x14ac:dyDescent="0.25">
      <c r="B6" s="44"/>
      <c r="C6" s="44"/>
      <c r="D6" s="45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8" ht="15" customHeight="1" x14ac:dyDescent="0.25">
      <c r="B7" s="55" t="s">
        <v>76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x14ac:dyDescent="0.25">
      <c r="B8" s="80" t="s">
        <v>65</v>
      </c>
      <c r="C8" s="80"/>
      <c r="D8" s="80"/>
    </row>
    <row r="9" spans="2:18" x14ac:dyDescent="0.25">
      <c r="B9" s="39"/>
      <c r="C9" s="63"/>
      <c r="D9" s="63"/>
    </row>
    <row r="10" spans="2:18" x14ac:dyDescent="0.25">
      <c r="B10" s="38" t="s">
        <v>26</v>
      </c>
      <c r="C10" s="39" t="s">
        <v>6</v>
      </c>
      <c r="D10" s="39" t="s">
        <v>63</v>
      </c>
    </row>
    <row r="11" spans="2:18" x14ac:dyDescent="0.25">
      <c r="B11" s="18" t="s">
        <v>8</v>
      </c>
      <c r="C11" s="17">
        <v>110801</v>
      </c>
      <c r="D11" s="48">
        <f>0.264172*C11</f>
        <v>29270.521772000004</v>
      </c>
    </row>
    <row r="12" spans="2:18" x14ac:dyDescent="0.25">
      <c r="B12" s="18" t="s">
        <v>9</v>
      </c>
      <c r="C12" s="17">
        <v>110801</v>
      </c>
      <c r="D12" s="48">
        <f t="shared" ref="D12:D22" si="0">0.264172*C12</f>
        <v>29270.521772000004</v>
      </c>
    </row>
    <row r="13" spans="2:18" x14ac:dyDescent="0.25">
      <c r="B13" s="18" t="s">
        <v>10</v>
      </c>
      <c r="C13" s="17">
        <v>110801</v>
      </c>
      <c r="D13" s="48">
        <f t="shared" si="0"/>
        <v>29270.521772000004</v>
      </c>
    </row>
    <row r="14" spans="2:18" x14ac:dyDescent="0.25">
      <c r="B14" s="18" t="s">
        <v>11</v>
      </c>
      <c r="C14" s="17">
        <v>110801</v>
      </c>
      <c r="D14" s="48">
        <f t="shared" si="0"/>
        <v>29270.521772000004</v>
      </c>
    </row>
    <row r="15" spans="2:18" x14ac:dyDescent="0.25">
      <c r="B15" s="18" t="s">
        <v>12</v>
      </c>
      <c r="C15" s="17">
        <v>110801</v>
      </c>
      <c r="D15" s="48">
        <f t="shared" si="0"/>
        <v>29270.521772000004</v>
      </c>
    </row>
    <row r="16" spans="2:18" x14ac:dyDescent="0.25">
      <c r="B16" s="18" t="s">
        <v>13</v>
      </c>
      <c r="C16" s="17">
        <v>119072</v>
      </c>
      <c r="D16" s="48">
        <f t="shared" si="0"/>
        <v>31455.488384000004</v>
      </c>
    </row>
    <row r="17" spans="2:4" x14ac:dyDescent="0.25">
      <c r="B17" s="18" t="s">
        <v>14</v>
      </c>
      <c r="C17" s="17">
        <v>102412</v>
      </c>
      <c r="D17" s="48">
        <f t="shared" si="0"/>
        <v>27054.382864000003</v>
      </c>
    </row>
    <row r="18" spans="2:4" x14ac:dyDescent="0.25">
      <c r="B18" s="18" t="s">
        <v>15</v>
      </c>
      <c r="C18" s="17">
        <v>105258</v>
      </c>
      <c r="D18" s="48">
        <f t="shared" si="0"/>
        <v>27806.216376</v>
      </c>
    </row>
    <row r="19" spans="2:4" x14ac:dyDescent="0.25">
      <c r="B19" s="18" t="s">
        <v>16</v>
      </c>
      <c r="C19" s="17">
        <v>97537</v>
      </c>
      <c r="D19" s="48">
        <f t="shared" si="0"/>
        <v>25766.544364000001</v>
      </c>
    </row>
    <row r="20" spans="2:4" x14ac:dyDescent="0.25">
      <c r="B20" s="18" t="s">
        <v>17</v>
      </c>
      <c r="C20" s="17">
        <v>92683</v>
      </c>
      <c r="D20" s="48">
        <f t="shared" si="0"/>
        <v>24484.253476000002</v>
      </c>
    </row>
    <row r="21" spans="2:4" x14ac:dyDescent="0.25">
      <c r="B21" s="18" t="s">
        <v>18</v>
      </c>
      <c r="C21" s="17">
        <v>81387</v>
      </c>
      <c r="D21" s="48">
        <f t="shared" si="0"/>
        <v>21500.166564000003</v>
      </c>
    </row>
    <row r="22" spans="2:4" x14ac:dyDescent="0.25">
      <c r="B22" s="18" t="s">
        <v>19</v>
      </c>
      <c r="C22" s="17">
        <v>108386</v>
      </c>
      <c r="D22" s="48">
        <f t="shared" si="0"/>
        <v>28632.546392</v>
      </c>
    </row>
    <row r="23" spans="2:4" x14ac:dyDescent="0.25">
      <c r="B23" s="10" t="s">
        <v>30</v>
      </c>
      <c r="C23" s="11">
        <f>SUM(C11:C22)</f>
        <v>1260740</v>
      </c>
      <c r="D23" s="11">
        <f>SUM(D11:D22)</f>
        <v>333052.20728000003</v>
      </c>
    </row>
  </sheetData>
  <mergeCells count="8">
    <mergeCell ref="C9:D9"/>
    <mergeCell ref="B7:R7"/>
    <mergeCell ref="B3:R3"/>
    <mergeCell ref="B4:C4"/>
    <mergeCell ref="F4:P4"/>
    <mergeCell ref="B5:C5"/>
    <mergeCell ref="F5:P5"/>
    <mergeCell ref="B8:D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34DC-72AF-4425-A27D-16C14F93FDD5}">
  <dimension ref="B3:R23"/>
  <sheetViews>
    <sheetView topLeftCell="A4" workbookViewId="0">
      <selection activeCell="E5" sqref="E5"/>
    </sheetView>
  </sheetViews>
  <sheetFormatPr baseColWidth="10" defaultRowHeight="15" x14ac:dyDescent="0.25"/>
  <sheetData>
    <row r="3" spans="2:18" x14ac:dyDescent="0.25">
      <c r="B3" s="70" t="s">
        <v>56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" customHeight="1" x14ac:dyDescent="0.25">
      <c r="B4" s="71" t="s">
        <v>57</v>
      </c>
      <c r="C4" s="72"/>
      <c r="D4" s="40" t="s">
        <v>58</v>
      </c>
      <c r="E4" s="41" t="s">
        <v>59</v>
      </c>
      <c r="F4" s="73" t="s">
        <v>25</v>
      </c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2:18" ht="15" customHeight="1" x14ac:dyDescent="0.25">
      <c r="B5" s="76" t="s">
        <v>60</v>
      </c>
      <c r="C5" s="76"/>
      <c r="D5" s="42">
        <v>5.68</v>
      </c>
      <c r="E5" s="43">
        <f>0.0004536*D5</f>
        <v>2.5764479999999998E-3</v>
      </c>
      <c r="F5" s="77" t="s">
        <v>61</v>
      </c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2:18" x14ac:dyDescent="0.25">
      <c r="B6" s="44"/>
      <c r="C6" s="44"/>
      <c r="D6" s="45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8" ht="15" customHeight="1" x14ac:dyDescent="0.25">
      <c r="B7" s="55" t="s">
        <v>75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x14ac:dyDescent="0.25">
      <c r="B8" s="80" t="s">
        <v>65</v>
      </c>
      <c r="C8" s="80"/>
      <c r="D8" s="80"/>
    </row>
    <row r="9" spans="2:18" x14ac:dyDescent="0.25">
      <c r="B9" s="39"/>
      <c r="C9" s="63"/>
      <c r="D9" s="63"/>
    </row>
    <row r="10" spans="2:18" x14ac:dyDescent="0.25">
      <c r="B10" s="38" t="s">
        <v>26</v>
      </c>
      <c r="C10" s="39" t="s">
        <v>6</v>
      </c>
      <c r="D10" s="39" t="s">
        <v>63</v>
      </c>
    </row>
    <row r="11" spans="2:18" x14ac:dyDescent="0.25">
      <c r="B11" s="18" t="s">
        <v>8</v>
      </c>
      <c r="C11" s="17">
        <v>91550</v>
      </c>
      <c r="D11" s="48">
        <f>0.264172*C11</f>
        <v>24184.946600000003</v>
      </c>
    </row>
    <row r="12" spans="2:18" x14ac:dyDescent="0.25">
      <c r="B12" s="18" t="s">
        <v>9</v>
      </c>
      <c r="C12" s="17">
        <v>76329</v>
      </c>
      <c r="D12" s="48">
        <f t="shared" ref="D12:D22" si="0">0.264172*C12</f>
        <v>20163.984588000003</v>
      </c>
    </row>
    <row r="13" spans="2:18" x14ac:dyDescent="0.25">
      <c r="B13" s="18" t="s">
        <v>10</v>
      </c>
      <c r="C13" s="17">
        <v>76329</v>
      </c>
      <c r="D13" s="48">
        <f t="shared" si="0"/>
        <v>20163.984588000003</v>
      </c>
    </row>
    <row r="14" spans="2:18" x14ac:dyDescent="0.25">
      <c r="B14" s="18" t="s">
        <v>11</v>
      </c>
      <c r="C14" s="17">
        <v>76329</v>
      </c>
      <c r="D14" s="48">
        <f t="shared" si="0"/>
        <v>20163.984588000003</v>
      </c>
    </row>
    <row r="15" spans="2:18" x14ac:dyDescent="0.25">
      <c r="B15" s="18" t="s">
        <v>12</v>
      </c>
      <c r="C15" s="17">
        <v>76329</v>
      </c>
      <c r="D15" s="48">
        <f t="shared" si="0"/>
        <v>20163.984588000003</v>
      </c>
    </row>
    <row r="16" spans="2:18" x14ac:dyDescent="0.25">
      <c r="B16" s="18" t="s">
        <v>13</v>
      </c>
      <c r="C16" s="17">
        <v>78201</v>
      </c>
      <c r="D16" s="48">
        <f t="shared" si="0"/>
        <v>20658.514572</v>
      </c>
    </row>
    <row r="17" spans="2:4" x14ac:dyDescent="0.25">
      <c r="B17" s="18" t="s">
        <v>14</v>
      </c>
      <c r="C17" s="17">
        <v>50541</v>
      </c>
      <c r="D17" s="48">
        <f t="shared" si="0"/>
        <v>13351.517052000001</v>
      </c>
    </row>
    <row r="18" spans="2:4" x14ac:dyDescent="0.25">
      <c r="B18" s="18" t="s">
        <v>15</v>
      </c>
      <c r="C18" s="17">
        <v>94604</v>
      </c>
      <c r="D18" s="48">
        <f t="shared" si="0"/>
        <v>24991.727888000001</v>
      </c>
    </row>
    <row r="19" spans="2:4" x14ac:dyDescent="0.25">
      <c r="B19" s="18" t="s">
        <v>16</v>
      </c>
      <c r="C19" s="17">
        <v>94530</v>
      </c>
      <c r="D19" s="48">
        <f t="shared" si="0"/>
        <v>24972.179160000003</v>
      </c>
    </row>
    <row r="20" spans="2:4" x14ac:dyDescent="0.25">
      <c r="B20" s="18" t="s">
        <v>17</v>
      </c>
      <c r="C20" s="17">
        <v>94530</v>
      </c>
      <c r="D20" s="48">
        <f t="shared" si="0"/>
        <v>24972.179160000003</v>
      </c>
    </row>
    <row r="21" spans="2:4" x14ac:dyDescent="0.25">
      <c r="B21" s="18" t="s">
        <v>18</v>
      </c>
      <c r="C21" s="17">
        <v>104998</v>
      </c>
      <c r="D21" s="48">
        <f t="shared" si="0"/>
        <v>27737.531656000003</v>
      </c>
    </row>
    <row r="22" spans="2:4" x14ac:dyDescent="0.25">
      <c r="B22" s="18" t="s">
        <v>19</v>
      </c>
      <c r="C22" s="17">
        <v>89832</v>
      </c>
      <c r="D22" s="48">
        <f t="shared" si="0"/>
        <v>23731.099104000001</v>
      </c>
    </row>
    <row r="23" spans="2:4" x14ac:dyDescent="0.25">
      <c r="B23" s="10" t="s">
        <v>30</v>
      </c>
      <c r="C23" s="11">
        <f>SUM(C11:C22)</f>
        <v>1004102</v>
      </c>
      <c r="D23" s="11">
        <f>SUM(D11:D22)</f>
        <v>265255.63354400004</v>
      </c>
    </row>
  </sheetData>
  <mergeCells count="8">
    <mergeCell ref="C9:D9"/>
    <mergeCell ref="B7:R7"/>
    <mergeCell ref="B3:R3"/>
    <mergeCell ref="B4:C4"/>
    <mergeCell ref="F4:P4"/>
    <mergeCell ref="B5:C5"/>
    <mergeCell ref="F5:P5"/>
    <mergeCell ref="B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R24"/>
  <sheetViews>
    <sheetView topLeftCell="A7" workbookViewId="0">
      <selection activeCell="H24" sqref="H24:J24"/>
    </sheetView>
  </sheetViews>
  <sheetFormatPr baseColWidth="10" defaultRowHeight="15" x14ac:dyDescent="0.25"/>
  <cols>
    <col min="2" max="2" width="18" customWidth="1"/>
  </cols>
  <sheetData>
    <row r="3" spans="2:18" x14ac:dyDescent="0.25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ht="18" x14ac:dyDescent="0.25">
      <c r="B4" s="56" t="s">
        <v>21</v>
      </c>
      <c r="C4" s="56"/>
      <c r="D4" s="14" t="s">
        <v>22</v>
      </c>
      <c r="E4" s="14" t="s">
        <v>23</v>
      </c>
      <c r="F4" s="9" t="s">
        <v>24</v>
      </c>
      <c r="G4" s="57" t="s">
        <v>25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8" ht="25.5" x14ac:dyDescent="0.25">
      <c r="B5" s="58" t="s">
        <v>2</v>
      </c>
      <c r="C5" s="58"/>
      <c r="D5" s="15">
        <v>8.0100000000000005E-2</v>
      </c>
      <c r="E5" s="15">
        <v>4.2500000000000003E-3</v>
      </c>
      <c r="F5" s="15">
        <v>5.6299999999999996E-3</v>
      </c>
      <c r="G5" s="16" t="s">
        <v>3</v>
      </c>
      <c r="H5" s="59" t="s">
        <v>4</v>
      </c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x14ac:dyDescent="0.25">
      <c r="B7" s="55" t="s">
        <v>32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18" customHeight="1" x14ac:dyDescent="0.25">
      <c r="B8" s="63" t="s">
        <v>29</v>
      </c>
      <c r="C8" s="63"/>
      <c r="D8" s="63"/>
      <c r="F8" s="64" t="s">
        <v>31</v>
      </c>
      <c r="G8" s="64"/>
      <c r="H8" s="66" t="s">
        <v>22</v>
      </c>
      <c r="I8" s="66" t="s">
        <v>23</v>
      </c>
      <c r="J8" s="61" t="s">
        <v>24</v>
      </c>
      <c r="O8" s="4"/>
      <c r="P8" s="4"/>
      <c r="Q8" s="4"/>
      <c r="R8" s="4"/>
    </row>
    <row r="9" spans="2:18" ht="18" customHeight="1" x14ac:dyDescent="0.25">
      <c r="B9" s="8" t="s">
        <v>28</v>
      </c>
      <c r="C9" s="63" t="s">
        <v>5</v>
      </c>
      <c r="D9" s="63"/>
      <c r="F9" s="64"/>
      <c r="G9" s="64"/>
      <c r="H9" s="66"/>
      <c r="I9" s="66"/>
      <c r="J9" s="61"/>
      <c r="O9" s="4"/>
      <c r="P9" s="4"/>
      <c r="Q9" s="4"/>
      <c r="R9" s="4"/>
    </row>
    <row r="10" spans="2:18" x14ac:dyDescent="0.25">
      <c r="B10" s="9" t="s">
        <v>26</v>
      </c>
      <c r="C10" s="8" t="s">
        <v>6</v>
      </c>
      <c r="D10" s="8" t="s">
        <v>7</v>
      </c>
      <c r="F10" s="65"/>
      <c r="G10" s="65"/>
      <c r="H10" s="67"/>
      <c r="I10" s="67"/>
      <c r="J10" s="62"/>
      <c r="O10" s="4"/>
      <c r="P10" s="4"/>
      <c r="Q10" s="4"/>
      <c r="R10" s="4"/>
    </row>
    <row r="11" spans="2:18" x14ac:dyDescent="0.25">
      <c r="B11" s="18" t="s">
        <v>8</v>
      </c>
      <c r="C11" s="17">
        <v>18</v>
      </c>
      <c r="D11" s="19">
        <f t="shared" ref="D11:D22" si="0">C11*0.85</f>
        <v>15.299999999999999</v>
      </c>
      <c r="F11" s="53" t="s">
        <v>8</v>
      </c>
      <c r="G11" s="54"/>
      <c r="H11" s="1">
        <f>$D$5*D11</f>
        <v>1.22553</v>
      </c>
      <c r="I11" s="1">
        <f>$E$5*D11</f>
        <v>6.5024999999999999E-2</v>
      </c>
      <c r="J11" s="1">
        <f>$F$5*D11</f>
        <v>8.6138999999999993E-2</v>
      </c>
      <c r="O11" s="4"/>
      <c r="P11" s="4"/>
      <c r="Q11" s="4"/>
      <c r="R11" s="4"/>
    </row>
    <row r="12" spans="2:18" x14ac:dyDescent="0.25">
      <c r="B12" s="18" t="s">
        <v>9</v>
      </c>
      <c r="C12" s="17">
        <v>18</v>
      </c>
      <c r="D12" s="19">
        <f t="shared" si="0"/>
        <v>15.299999999999999</v>
      </c>
      <c r="F12" s="53" t="s">
        <v>9</v>
      </c>
      <c r="G12" s="54"/>
      <c r="H12" s="1">
        <f t="shared" ref="H12:H22" si="1">$D$5*D12</f>
        <v>1.22553</v>
      </c>
      <c r="I12" s="1">
        <f t="shared" ref="I12:I22" si="2">$E$5*D12</f>
        <v>6.5024999999999999E-2</v>
      </c>
      <c r="J12" s="1">
        <f t="shared" ref="J12:J22" si="3">$F$5*D12</f>
        <v>8.6138999999999993E-2</v>
      </c>
      <c r="O12" s="4"/>
      <c r="P12" s="4"/>
      <c r="Q12" s="4"/>
      <c r="R12" s="4"/>
    </row>
    <row r="13" spans="2:18" x14ac:dyDescent="0.25">
      <c r="B13" s="18" t="s">
        <v>10</v>
      </c>
      <c r="C13" s="17">
        <v>5</v>
      </c>
      <c r="D13" s="19">
        <f t="shared" si="0"/>
        <v>4.25</v>
      </c>
      <c r="F13" s="53" t="s">
        <v>10</v>
      </c>
      <c r="G13" s="54"/>
      <c r="H13" s="1">
        <f t="shared" si="1"/>
        <v>0.34042500000000003</v>
      </c>
      <c r="I13" s="1">
        <f t="shared" si="2"/>
        <v>1.8062500000000002E-2</v>
      </c>
      <c r="J13" s="1">
        <f t="shared" si="3"/>
        <v>2.3927499999999997E-2</v>
      </c>
      <c r="O13" s="4"/>
      <c r="P13" s="4"/>
      <c r="Q13" s="4"/>
      <c r="R13" s="4"/>
    </row>
    <row r="14" spans="2:18" x14ac:dyDescent="0.25">
      <c r="B14" s="18" t="s">
        <v>11</v>
      </c>
      <c r="C14" s="17">
        <v>0</v>
      </c>
      <c r="D14" s="19">
        <f t="shared" si="0"/>
        <v>0</v>
      </c>
      <c r="F14" s="53" t="s">
        <v>11</v>
      </c>
      <c r="G14" s="54"/>
      <c r="H14" s="1">
        <f t="shared" si="1"/>
        <v>0</v>
      </c>
      <c r="I14" s="1">
        <f t="shared" si="2"/>
        <v>0</v>
      </c>
      <c r="J14" s="1">
        <f t="shared" si="3"/>
        <v>0</v>
      </c>
      <c r="O14" s="4"/>
      <c r="P14" s="4"/>
      <c r="Q14" s="4"/>
      <c r="R14" s="4"/>
    </row>
    <row r="15" spans="2:18" x14ac:dyDescent="0.25">
      <c r="B15" s="18" t="s">
        <v>12</v>
      </c>
      <c r="C15" s="17">
        <v>14</v>
      </c>
      <c r="D15" s="19">
        <f t="shared" si="0"/>
        <v>11.9</v>
      </c>
      <c r="F15" s="53" t="s">
        <v>12</v>
      </c>
      <c r="G15" s="54"/>
      <c r="H15" s="1">
        <f t="shared" si="1"/>
        <v>0.95319000000000009</v>
      </c>
      <c r="I15" s="1">
        <f t="shared" si="2"/>
        <v>5.0575000000000002E-2</v>
      </c>
      <c r="J15" s="1">
        <f t="shared" si="3"/>
        <v>6.6997000000000001E-2</v>
      </c>
      <c r="O15" s="4"/>
      <c r="P15" s="4"/>
      <c r="Q15" s="4"/>
      <c r="R15" s="4"/>
    </row>
    <row r="16" spans="2:18" x14ac:dyDescent="0.25">
      <c r="B16" s="18" t="s">
        <v>13</v>
      </c>
      <c r="C16" s="17">
        <v>18</v>
      </c>
      <c r="D16" s="19">
        <f t="shared" si="0"/>
        <v>15.299999999999999</v>
      </c>
      <c r="F16" s="53" t="s">
        <v>13</v>
      </c>
      <c r="G16" s="54"/>
      <c r="H16" s="1">
        <f t="shared" si="1"/>
        <v>1.22553</v>
      </c>
      <c r="I16" s="1">
        <f t="shared" si="2"/>
        <v>6.5024999999999999E-2</v>
      </c>
      <c r="J16" s="1">
        <f t="shared" si="3"/>
        <v>8.6138999999999993E-2</v>
      </c>
      <c r="O16" s="4"/>
      <c r="P16" s="4"/>
      <c r="Q16" s="4"/>
      <c r="R16" s="4"/>
    </row>
    <row r="17" spans="2:18" x14ac:dyDescent="0.25">
      <c r="B17" s="18" t="s">
        <v>14</v>
      </c>
      <c r="C17" s="17">
        <v>18</v>
      </c>
      <c r="D17" s="19">
        <f t="shared" si="0"/>
        <v>15.299999999999999</v>
      </c>
      <c r="F17" s="53" t="s">
        <v>14</v>
      </c>
      <c r="G17" s="54"/>
      <c r="H17" s="1">
        <f t="shared" si="1"/>
        <v>1.22553</v>
      </c>
      <c r="I17" s="1">
        <f t="shared" si="2"/>
        <v>6.5024999999999999E-2</v>
      </c>
      <c r="J17" s="1">
        <f t="shared" si="3"/>
        <v>8.6138999999999993E-2</v>
      </c>
      <c r="O17" s="4"/>
      <c r="P17" s="4"/>
      <c r="Q17" s="4"/>
      <c r="R17" s="4"/>
    </row>
    <row r="18" spans="2:18" x14ac:dyDescent="0.25">
      <c r="B18" s="18" t="s">
        <v>15</v>
      </c>
      <c r="C18" s="17">
        <v>18</v>
      </c>
      <c r="D18" s="19">
        <f t="shared" si="0"/>
        <v>15.299999999999999</v>
      </c>
      <c r="F18" s="53" t="s">
        <v>15</v>
      </c>
      <c r="G18" s="54"/>
      <c r="H18" s="1">
        <f t="shared" si="1"/>
        <v>1.22553</v>
      </c>
      <c r="I18" s="1">
        <f t="shared" si="2"/>
        <v>6.5024999999999999E-2</v>
      </c>
      <c r="J18" s="1">
        <f t="shared" si="3"/>
        <v>8.6138999999999993E-2</v>
      </c>
      <c r="O18" s="4"/>
      <c r="P18" s="4"/>
      <c r="Q18" s="4"/>
      <c r="R18" s="4"/>
    </row>
    <row r="19" spans="2:18" x14ac:dyDescent="0.25">
      <c r="B19" s="18" t="s">
        <v>16</v>
      </c>
      <c r="C19" s="17">
        <v>18</v>
      </c>
      <c r="D19" s="19">
        <f t="shared" si="0"/>
        <v>15.299999999999999</v>
      </c>
      <c r="F19" s="53" t="s">
        <v>16</v>
      </c>
      <c r="G19" s="54"/>
      <c r="H19" s="1">
        <f t="shared" si="1"/>
        <v>1.22553</v>
      </c>
      <c r="I19" s="1">
        <f t="shared" si="2"/>
        <v>6.5024999999999999E-2</v>
      </c>
      <c r="J19" s="1">
        <f t="shared" si="3"/>
        <v>8.6138999999999993E-2</v>
      </c>
      <c r="O19" s="4"/>
      <c r="P19" s="4"/>
      <c r="Q19" s="4"/>
      <c r="R19" s="4"/>
    </row>
    <row r="20" spans="2:18" x14ac:dyDescent="0.25">
      <c r="B20" s="18" t="s">
        <v>17</v>
      </c>
      <c r="C20" s="17">
        <v>18</v>
      </c>
      <c r="D20" s="19">
        <f t="shared" si="0"/>
        <v>15.299999999999999</v>
      </c>
      <c r="F20" s="53" t="s">
        <v>17</v>
      </c>
      <c r="G20" s="54"/>
      <c r="H20" s="1">
        <f t="shared" si="1"/>
        <v>1.22553</v>
      </c>
      <c r="I20" s="1">
        <f t="shared" si="2"/>
        <v>6.5024999999999999E-2</v>
      </c>
      <c r="J20" s="1">
        <f t="shared" si="3"/>
        <v>8.6138999999999993E-2</v>
      </c>
      <c r="O20" s="4"/>
      <c r="P20" s="4"/>
      <c r="Q20" s="4"/>
      <c r="R20" s="4"/>
    </row>
    <row r="21" spans="2:18" x14ac:dyDescent="0.25">
      <c r="B21" s="18" t="s">
        <v>18</v>
      </c>
      <c r="C21" s="17">
        <v>18</v>
      </c>
      <c r="D21" s="19">
        <f t="shared" si="0"/>
        <v>15.299999999999999</v>
      </c>
      <c r="F21" s="53" t="s">
        <v>18</v>
      </c>
      <c r="G21" s="54"/>
      <c r="H21" s="1">
        <f t="shared" si="1"/>
        <v>1.22553</v>
      </c>
      <c r="I21" s="1">
        <f t="shared" si="2"/>
        <v>6.5024999999999999E-2</v>
      </c>
      <c r="J21" s="1">
        <f t="shared" si="3"/>
        <v>8.6138999999999993E-2</v>
      </c>
      <c r="O21" s="4"/>
      <c r="P21" s="4"/>
      <c r="Q21" s="4"/>
      <c r="R21" s="4"/>
    </row>
    <row r="22" spans="2:18" x14ac:dyDescent="0.25">
      <c r="B22" s="18" t="s">
        <v>19</v>
      </c>
      <c r="C22" s="17">
        <v>18</v>
      </c>
      <c r="D22" s="19">
        <f t="shared" si="0"/>
        <v>15.299999999999999</v>
      </c>
      <c r="F22" s="53" t="s">
        <v>19</v>
      </c>
      <c r="G22" s="54"/>
      <c r="H22" s="1">
        <f t="shared" si="1"/>
        <v>1.22553</v>
      </c>
      <c r="I22" s="1">
        <f t="shared" si="2"/>
        <v>6.5024999999999999E-2</v>
      </c>
      <c r="J22" s="1">
        <f t="shared" si="3"/>
        <v>8.6138999999999993E-2</v>
      </c>
    </row>
    <row r="23" spans="2:18" x14ac:dyDescent="0.25">
      <c r="B23" s="10" t="s">
        <v>30</v>
      </c>
      <c r="C23" s="11">
        <f>SUM(C11:C22)</f>
        <v>181</v>
      </c>
      <c r="D23" s="11">
        <f>SUM(D11:D22)</f>
        <v>153.85</v>
      </c>
      <c r="F23" s="12" t="s">
        <v>20</v>
      </c>
      <c r="G23" s="13"/>
      <c r="H23" s="2">
        <f>SUM(H11:H22)</f>
        <v>12.323384999999998</v>
      </c>
      <c r="I23" s="2">
        <f>SUM(I11:I22)</f>
        <v>0.65386250000000001</v>
      </c>
      <c r="J23" s="2">
        <f>SUM(J11:J22)</f>
        <v>0.86617549999999977</v>
      </c>
    </row>
    <row r="24" spans="2:18" x14ac:dyDescent="0.25">
      <c r="F24" s="5" t="s">
        <v>27</v>
      </c>
      <c r="G24" s="6"/>
      <c r="H24" s="3">
        <f>H23/1000</f>
        <v>1.2323384999999997E-2</v>
      </c>
      <c r="I24" s="3">
        <f t="shared" ref="I24:J24" si="4">I23/1000</f>
        <v>6.5386250000000002E-4</v>
      </c>
      <c r="J24" s="3">
        <f t="shared" si="4"/>
        <v>8.661754999999998E-4</v>
      </c>
    </row>
  </sheetData>
  <mergeCells count="25">
    <mergeCell ref="F11:G11"/>
    <mergeCell ref="F12:G12"/>
    <mergeCell ref="B7:R7"/>
    <mergeCell ref="B8:D8"/>
    <mergeCell ref="F8:G10"/>
    <mergeCell ref="H8:H10"/>
    <mergeCell ref="I8:I10"/>
    <mergeCell ref="J8:J10"/>
    <mergeCell ref="C9:D9"/>
    <mergeCell ref="B6:R6"/>
    <mergeCell ref="B3:R3"/>
    <mergeCell ref="B4:C4"/>
    <mergeCell ref="G4:R4"/>
    <mergeCell ref="B5:C5"/>
    <mergeCell ref="H5:R5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R24"/>
  <sheetViews>
    <sheetView workbookViewId="0">
      <selection activeCell="G24" sqref="G24"/>
    </sheetView>
  </sheetViews>
  <sheetFormatPr baseColWidth="10" defaultRowHeight="15" x14ac:dyDescent="0.25"/>
  <cols>
    <col min="2" max="2" width="18" customWidth="1"/>
  </cols>
  <sheetData>
    <row r="3" spans="2:18" x14ac:dyDescent="0.25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ht="18" x14ac:dyDescent="0.25">
      <c r="B4" s="56" t="s">
        <v>21</v>
      </c>
      <c r="C4" s="56"/>
      <c r="D4" s="14" t="s">
        <v>22</v>
      </c>
      <c r="E4" s="14" t="s">
        <v>23</v>
      </c>
      <c r="F4" s="9" t="s">
        <v>24</v>
      </c>
      <c r="G4" s="57" t="s">
        <v>25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8" ht="25.5" x14ac:dyDescent="0.25">
      <c r="B5" s="58" t="s">
        <v>2</v>
      </c>
      <c r="C5" s="58"/>
      <c r="D5" s="15">
        <v>8.0100000000000005E-2</v>
      </c>
      <c r="E5" s="15">
        <v>4.2500000000000003E-3</v>
      </c>
      <c r="F5" s="15">
        <v>5.6299999999999996E-3</v>
      </c>
      <c r="G5" s="16" t="s">
        <v>3</v>
      </c>
      <c r="H5" s="59" t="s">
        <v>4</v>
      </c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x14ac:dyDescent="0.25">
      <c r="B7" s="55" t="s">
        <v>33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18" customHeight="1" x14ac:dyDescent="0.25">
      <c r="B8" s="63" t="s">
        <v>29</v>
      </c>
      <c r="C8" s="63"/>
      <c r="D8" s="63"/>
      <c r="F8" s="64" t="s">
        <v>31</v>
      </c>
      <c r="G8" s="64"/>
      <c r="H8" s="66" t="s">
        <v>22</v>
      </c>
      <c r="I8" s="66" t="s">
        <v>23</v>
      </c>
      <c r="J8" s="61" t="s">
        <v>24</v>
      </c>
      <c r="O8" s="4"/>
      <c r="P8" s="4"/>
      <c r="Q8" s="4"/>
      <c r="R8" s="4"/>
    </row>
    <row r="9" spans="2:18" ht="18" customHeight="1" x14ac:dyDescent="0.25">
      <c r="B9" s="8" t="s">
        <v>28</v>
      </c>
      <c r="C9" s="63" t="s">
        <v>5</v>
      </c>
      <c r="D9" s="63"/>
      <c r="F9" s="64"/>
      <c r="G9" s="64"/>
      <c r="H9" s="66"/>
      <c r="I9" s="66"/>
      <c r="J9" s="61"/>
      <c r="O9" s="4"/>
      <c r="P9" s="4"/>
      <c r="Q9" s="4"/>
      <c r="R9" s="4"/>
    </row>
    <row r="10" spans="2:18" x14ac:dyDescent="0.25">
      <c r="B10" s="9" t="s">
        <v>26</v>
      </c>
      <c r="C10" s="8" t="s">
        <v>6</v>
      </c>
      <c r="D10" s="8" t="s">
        <v>7</v>
      </c>
      <c r="F10" s="65"/>
      <c r="G10" s="65"/>
      <c r="H10" s="67"/>
      <c r="I10" s="67"/>
      <c r="J10" s="62"/>
      <c r="O10" s="4"/>
      <c r="P10" s="4"/>
      <c r="Q10" s="4"/>
      <c r="R10" s="4"/>
    </row>
    <row r="11" spans="2:18" x14ac:dyDescent="0.25">
      <c r="B11" s="18" t="s">
        <v>8</v>
      </c>
      <c r="C11" s="17">
        <v>10</v>
      </c>
      <c r="D11" s="19">
        <f t="shared" ref="D11:D22" si="0">C11*0.85</f>
        <v>8.5</v>
      </c>
      <c r="F11" s="53" t="s">
        <v>8</v>
      </c>
      <c r="G11" s="54"/>
      <c r="H11" s="1">
        <f>$D$5*D11</f>
        <v>0.68085000000000007</v>
      </c>
      <c r="I11" s="1">
        <f>$E$5*D11</f>
        <v>3.6125000000000004E-2</v>
      </c>
      <c r="J11" s="1">
        <f>$F$5*D11</f>
        <v>4.7854999999999995E-2</v>
      </c>
      <c r="O11" s="4"/>
      <c r="P11" s="4"/>
      <c r="Q11" s="4"/>
      <c r="R11" s="4"/>
    </row>
    <row r="12" spans="2:18" x14ac:dyDescent="0.25">
      <c r="B12" s="18" t="s">
        <v>9</v>
      </c>
      <c r="C12" s="17">
        <v>10</v>
      </c>
      <c r="D12" s="19">
        <f t="shared" si="0"/>
        <v>8.5</v>
      </c>
      <c r="F12" s="53" t="s">
        <v>9</v>
      </c>
      <c r="G12" s="54"/>
      <c r="H12" s="1">
        <f t="shared" ref="H12:H22" si="1">$D$5*D12</f>
        <v>0.68085000000000007</v>
      </c>
      <c r="I12" s="1">
        <f t="shared" ref="I12:I22" si="2">$E$5*D12</f>
        <v>3.6125000000000004E-2</v>
      </c>
      <c r="J12" s="1">
        <f t="shared" ref="J12:J22" si="3">$F$5*D12</f>
        <v>4.7854999999999995E-2</v>
      </c>
      <c r="O12" s="4"/>
      <c r="P12" s="4"/>
      <c r="Q12" s="4"/>
      <c r="R12" s="4"/>
    </row>
    <row r="13" spans="2:18" x14ac:dyDescent="0.25">
      <c r="B13" s="18" t="s">
        <v>10</v>
      </c>
      <c r="C13" s="17">
        <v>10</v>
      </c>
      <c r="D13" s="19">
        <f t="shared" si="0"/>
        <v>8.5</v>
      </c>
      <c r="F13" s="53" t="s">
        <v>10</v>
      </c>
      <c r="G13" s="54"/>
      <c r="H13" s="1">
        <f t="shared" si="1"/>
        <v>0.68085000000000007</v>
      </c>
      <c r="I13" s="1">
        <f t="shared" si="2"/>
        <v>3.6125000000000004E-2</v>
      </c>
      <c r="J13" s="1">
        <f t="shared" si="3"/>
        <v>4.7854999999999995E-2</v>
      </c>
      <c r="O13" s="4"/>
      <c r="P13" s="4"/>
      <c r="Q13" s="4"/>
      <c r="R13" s="4"/>
    </row>
    <row r="14" spans="2:18" x14ac:dyDescent="0.25">
      <c r="B14" s="18" t="s">
        <v>11</v>
      </c>
      <c r="C14" s="17">
        <v>10</v>
      </c>
      <c r="D14" s="19">
        <f t="shared" si="0"/>
        <v>8.5</v>
      </c>
      <c r="F14" s="53" t="s">
        <v>11</v>
      </c>
      <c r="G14" s="54"/>
      <c r="H14" s="1">
        <f t="shared" si="1"/>
        <v>0.68085000000000007</v>
      </c>
      <c r="I14" s="1">
        <f t="shared" si="2"/>
        <v>3.6125000000000004E-2</v>
      </c>
      <c r="J14" s="1">
        <f t="shared" si="3"/>
        <v>4.7854999999999995E-2</v>
      </c>
      <c r="O14" s="4"/>
      <c r="P14" s="4"/>
      <c r="Q14" s="4"/>
      <c r="R14" s="4"/>
    </row>
    <row r="15" spans="2:18" x14ac:dyDescent="0.25">
      <c r="B15" s="18" t="s">
        <v>12</v>
      </c>
      <c r="C15" s="17">
        <v>10</v>
      </c>
      <c r="D15" s="19">
        <f t="shared" si="0"/>
        <v>8.5</v>
      </c>
      <c r="F15" s="53" t="s">
        <v>12</v>
      </c>
      <c r="G15" s="54"/>
      <c r="H15" s="1">
        <f t="shared" si="1"/>
        <v>0.68085000000000007</v>
      </c>
      <c r="I15" s="1">
        <f t="shared" si="2"/>
        <v>3.6125000000000004E-2</v>
      </c>
      <c r="J15" s="1">
        <f t="shared" si="3"/>
        <v>4.7854999999999995E-2</v>
      </c>
      <c r="O15" s="4"/>
      <c r="P15" s="4"/>
      <c r="Q15" s="4"/>
      <c r="R15" s="4"/>
    </row>
    <row r="16" spans="2:18" x14ac:dyDescent="0.25">
      <c r="B16" s="18" t="s">
        <v>13</v>
      </c>
      <c r="C16" s="17">
        <v>10</v>
      </c>
      <c r="D16" s="19">
        <f t="shared" si="0"/>
        <v>8.5</v>
      </c>
      <c r="F16" s="53" t="s">
        <v>13</v>
      </c>
      <c r="G16" s="54"/>
      <c r="H16" s="1">
        <f t="shared" si="1"/>
        <v>0.68085000000000007</v>
      </c>
      <c r="I16" s="1">
        <f t="shared" si="2"/>
        <v>3.6125000000000004E-2</v>
      </c>
      <c r="J16" s="1">
        <f t="shared" si="3"/>
        <v>4.7854999999999995E-2</v>
      </c>
      <c r="O16" s="4"/>
      <c r="P16" s="4"/>
      <c r="Q16" s="4"/>
      <c r="R16" s="4"/>
    </row>
    <row r="17" spans="2:18" x14ac:dyDescent="0.25">
      <c r="B17" s="18" t="s">
        <v>14</v>
      </c>
      <c r="C17" s="17">
        <v>10</v>
      </c>
      <c r="D17" s="19">
        <f t="shared" si="0"/>
        <v>8.5</v>
      </c>
      <c r="F17" s="53" t="s">
        <v>14</v>
      </c>
      <c r="G17" s="54"/>
      <c r="H17" s="1">
        <f t="shared" si="1"/>
        <v>0.68085000000000007</v>
      </c>
      <c r="I17" s="1">
        <f t="shared" si="2"/>
        <v>3.6125000000000004E-2</v>
      </c>
      <c r="J17" s="1">
        <f t="shared" si="3"/>
        <v>4.7854999999999995E-2</v>
      </c>
      <c r="O17" s="4"/>
      <c r="P17" s="4"/>
      <c r="Q17" s="4"/>
      <c r="R17" s="4"/>
    </row>
    <row r="18" spans="2:18" x14ac:dyDescent="0.25">
      <c r="B18" s="18" t="s">
        <v>15</v>
      </c>
      <c r="C18" s="17">
        <v>10</v>
      </c>
      <c r="D18" s="19">
        <f t="shared" si="0"/>
        <v>8.5</v>
      </c>
      <c r="F18" s="53" t="s">
        <v>15</v>
      </c>
      <c r="G18" s="54"/>
      <c r="H18" s="1">
        <f t="shared" si="1"/>
        <v>0.68085000000000007</v>
      </c>
      <c r="I18" s="1">
        <f t="shared" si="2"/>
        <v>3.6125000000000004E-2</v>
      </c>
      <c r="J18" s="1">
        <f t="shared" si="3"/>
        <v>4.7854999999999995E-2</v>
      </c>
      <c r="O18" s="4"/>
      <c r="P18" s="4"/>
      <c r="Q18" s="4"/>
      <c r="R18" s="4"/>
    </row>
    <row r="19" spans="2:18" x14ac:dyDescent="0.25">
      <c r="B19" s="18" t="s">
        <v>16</v>
      </c>
      <c r="C19" s="17">
        <v>10</v>
      </c>
      <c r="D19" s="19">
        <f t="shared" si="0"/>
        <v>8.5</v>
      </c>
      <c r="F19" s="53" t="s">
        <v>16</v>
      </c>
      <c r="G19" s="54"/>
      <c r="H19" s="1">
        <f t="shared" si="1"/>
        <v>0.68085000000000007</v>
      </c>
      <c r="I19" s="1">
        <f t="shared" si="2"/>
        <v>3.6125000000000004E-2</v>
      </c>
      <c r="J19" s="1">
        <f t="shared" si="3"/>
        <v>4.7854999999999995E-2</v>
      </c>
      <c r="O19" s="4"/>
      <c r="P19" s="4"/>
      <c r="Q19" s="4"/>
      <c r="R19" s="4"/>
    </row>
    <row r="20" spans="2:18" x14ac:dyDescent="0.25">
      <c r="B20" s="18" t="s">
        <v>17</v>
      </c>
      <c r="C20" s="17">
        <v>10</v>
      </c>
      <c r="D20" s="19">
        <f t="shared" si="0"/>
        <v>8.5</v>
      </c>
      <c r="F20" s="53" t="s">
        <v>17</v>
      </c>
      <c r="G20" s="54"/>
      <c r="H20" s="1">
        <f t="shared" si="1"/>
        <v>0.68085000000000007</v>
      </c>
      <c r="I20" s="1">
        <f t="shared" si="2"/>
        <v>3.6125000000000004E-2</v>
      </c>
      <c r="J20" s="1">
        <f t="shared" si="3"/>
        <v>4.7854999999999995E-2</v>
      </c>
      <c r="O20" s="4"/>
      <c r="P20" s="4"/>
      <c r="Q20" s="4"/>
      <c r="R20" s="4"/>
    </row>
    <row r="21" spans="2:18" x14ac:dyDescent="0.25">
      <c r="B21" s="18" t="s">
        <v>18</v>
      </c>
      <c r="C21" s="17">
        <v>10</v>
      </c>
      <c r="D21" s="19">
        <f t="shared" si="0"/>
        <v>8.5</v>
      </c>
      <c r="F21" s="53" t="s">
        <v>18</v>
      </c>
      <c r="G21" s="54"/>
      <c r="H21" s="1">
        <f t="shared" si="1"/>
        <v>0.68085000000000007</v>
      </c>
      <c r="I21" s="1">
        <f t="shared" si="2"/>
        <v>3.6125000000000004E-2</v>
      </c>
      <c r="J21" s="1">
        <f t="shared" si="3"/>
        <v>4.7854999999999995E-2</v>
      </c>
      <c r="O21" s="4"/>
      <c r="P21" s="4"/>
      <c r="Q21" s="4"/>
      <c r="R21" s="4"/>
    </row>
    <row r="22" spans="2:18" x14ac:dyDescent="0.25">
      <c r="B22" s="18" t="s">
        <v>19</v>
      </c>
      <c r="C22" s="17">
        <v>10</v>
      </c>
      <c r="D22" s="19">
        <f t="shared" si="0"/>
        <v>8.5</v>
      </c>
      <c r="F22" s="53" t="s">
        <v>19</v>
      </c>
      <c r="G22" s="54"/>
      <c r="H22" s="1">
        <f t="shared" si="1"/>
        <v>0.68085000000000007</v>
      </c>
      <c r="I22" s="1">
        <f t="shared" si="2"/>
        <v>3.6125000000000004E-2</v>
      </c>
      <c r="J22" s="1">
        <f t="shared" si="3"/>
        <v>4.7854999999999995E-2</v>
      </c>
    </row>
    <row r="23" spans="2:18" x14ac:dyDescent="0.25">
      <c r="B23" s="10" t="s">
        <v>30</v>
      </c>
      <c r="C23" s="11">
        <f>SUM(C11:C22)</f>
        <v>120</v>
      </c>
      <c r="D23" s="11">
        <f>SUM(D11:D22)</f>
        <v>102</v>
      </c>
      <c r="F23" s="12" t="s">
        <v>20</v>
      </c>
      <c r="G23" s="13"/>
      <c r="H23" s="2">
        <f>SUM(H11:H22)</f>
        <v>8.170200000000003</v>
      </c>
      <c r="I23" s="2">
        <f>SUM(I11:I22)</f>
        <v>0.43350000000000016</v>
      </c>
      <c r="J23" s="2">
        <f>SUM(J11:J22)</f>
        <v>0.57425999999999988</v>
      </c>
    </row>
    <row r="24" spans="2:18" x14ac:dyDescent="0.25">
      <c r="F24" s="5" t="s">
        <v>27</v>
      </c>
      <c r="G24" s="6"/>
      <c r="H24" s="3">
        <f>H23/1000</f>
        <v>8.1702000000000025E-3</v>
      </c>
      <c r="I24" s="3">
        <f t="shared" ref="I24:J24" si="4">I23/1000</f>
        <v>4.3350000000000018E-4</v>
      </c>
      <c r="J24" s="3">
        <f t="shared" si="4"/>
        <v>5.7425999999999983E-4</v>
      </c>
    </row>
  </sheetData>
  <mergeCells count="25">
    <mergeCell ref="F11:G11"/>
    <mergeCell ref="F12:G12"/>
    <mergeCell ref="B7:R7"/>
    <mergeCell ref="B8:D8"/>
    <mergeCell ref="F8:G10"/>
    <mergeCell ref="H8:H10"/>
    <mergeCell ref="I8:I10"/>
    <mergeCell ref="J8:J10"/>
    <mergeCell ref="C9:D9"/>
    <mergeCell ref="B6:R6"/>
    <mergeCell ref="B3:R3"/>
    <mergeCell ref="B4:C4"/>
    <mergeCell ref="G4:R4"/>
    <mergeCell ref="B5:C5"/>
    <mergeCell ref="H5:R5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C929-0729-4E3F-B571-69A3290119ED}">
  <dimension ref="B3:R25"/>
  <sheetViews>
    <sheetView topLeftCell="A7" workbookViewId="0">
      <selection activeCell="F11" sqref="F11:H25"/>
    </sheetView>
  </sheetViews>
  <sheetFormatPr baseColWidth="10" defaultRowHeight="15" x14ac:dyDescent="0.25"/>
  <cols>
    <col min="2" max="2" width="18" customWidth="1"/>
    <col min="8" max="8" width="28.7109375" customWidth="1"/>
  </cols>
  <sheetData>
    <row r="3" spans="2:18" x14ac:dyDescent="0.25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x14ac:dyDescent="0.25">
      <c r="B4" s="56" t="s">
        <v>21</v>
      </c>
      <c r="C4" s="56"/>
      <c r="D4" s="26" t="s">
        <v>43</v>
      </c>
      <c r="E4" s="57" t="s">
        <v>25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32"/>
      <c r="R4" s="32"/>
    </row>
    <row r="5" spans="2:18" x14ac:dyDescent="0.25">
      <c r="B5" s="58" t="s">
        <v>45</v>
      </c>
      <c r="C5" s="58"/>
      <c r="D5" s="15">
        <v>1.4999999999999999E-2</v>
      </c>
      <c r="E5" s="16" t="s">
        <v>44</v>
      </c>
      <c r="F5" s="69" t="s">
        <v>40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32"/>
      <c r="R5" s="32"/>
    </row>
    <row r="6" spans="2:18" x14ac:dyDescent="0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0"/>
      <c r="R6" s="60"/>
    </row>
    <row r="7" spans="2:18" ht="15" customHeight="1" x14ac:dyDescent="0.25">
      <c r="B7" s="55" t="s">
        <v>38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18" customHeight="1" x14ac:dyDescent="0.25">
      <c r="B8" s="63" t="s">
        <v>46</v>
      </c>
      <c r="C8" s="63"/>
      <c r="D8" s="63"/>
      <c r="F8" s="64" t="s">
        <v>41</v>
      </c>
      <c r="G8" s="64"/>
      <c r="H8" s="64" t="s">
        <v>42</v>
      </c>
      <c r="M8" s="23"/>
      <c r="N8" s="23"/>
      <c r="O8" s="23"/>
      <c r="P8" s="23"/>
    </row>
    <row r="9" spans="2:18" ht="18" customHeight="1" x14ac:dyDescent="0.25">
      <c r="B9" s="24"/>
      <c r="C9" s="63"/>
      <c r="D9" s="63"/>
      <c r="F9" s="64"/>
      <c r="G9" s="64"/>
      <c r="H9" s="66"/>
      <c r="M9" s="23"/>
      <c r="N9" s="23"/>
      <c r="O9" s="23"/>
      <c r="P9" s="23"/>
    </row>
    <row r="10" spans="2:18" x14ac:dyDescent="0.25">
      <c r="B10" s="22" t="s">
        <v>26</v>
      </c>
      <c r="C10" s="24" t="s">
        <v>6</v>
      </c>
      <c r="D10" s="24"/>
      <c r="F10" s="65"/>
      <c r="G10" s="65"/>
      <c r="H10" s="67"/>
      <c r="M10" s="23"/>
      <c r="N10" s="23"/>
      <c r="O10" s="23"/>
      <c r="P10" s="23"/>
    </row>
    <row r="11" spans="2:18" x14ac:dyDescent="0.25">
      <c r="B11" s="18" t="s">
        <v>8</v>
      </c>
      <c r="C11" s="17">
        <v>44640</v>
      </c>
      <c r="D11" s="19"/>
      <c r="F11" s="53" t="s">
        <v>8</v>
      </c>
      <c r="G11" s="54"/>
      <c r="H11" s="1">
        <f>$D$5*C11</f>
        <v>669.6</v>
      </c>
      <c r="M11" s="23"/>
      <c r="N11" s="23"/>
      <c r="O11" s="23"/>
      <c r="P11" s="23"/>
    </row>
    <row r="12" spans="2:18" x14ac:dyDescent="0.25">
      <c r="B12" s="18" t="s">
        <v>9</v>
      </c>
      <c r="C12" s="17">
        <v>40320</v>
      </c>
      <c r="D12" s="19"/>
      <c r="F12" s="53" t="s">
        <v>9</v>
      </c>
      <c r="G12" s="54"/>
      <c r="H12" s="1">
        <f t="shared" ref="H12:H22" si="0">$D$5*C12</f>
        <v>604.79999999999995</v>
      </c>
      <c r="M12" s="23"/>
      <c r="N12" s="23"/>
      <c r="O12" s="23"/>
      <c r="P12" s="23"/>
    </row>
    <row r="13" spans="2:18" x14ac:dyDescent="0.25">
      <c r="B13" s="18" t="s">
        <v>10</v>
      </c>
      <c r="C13" s="17">
        <v>44640</v>
      </c>
      <c r="D13" s="19"/>
      <c r="F13" s="53" t="s">
        <v>10</v>
      </c>
      <c r="G13" s="54"/>
      <c r="H13" s="1">
        <f t="shared" si="0"/>
        <v>669.6</v>
      </c>
      <c r="M13" s="23"/>
      <c r="N13" s="23"/>
      <c r="O13" s="23"/>
      <c r="P13" s="23"/>
    </row>
    <row r="14" spans="2:18" x14ac:dyDescent="0.25">
      <c r="B14" s="18" t="s">
        <v>11</v>
      </c>
      <c r="C14" s="17">
        <v>43200</v>
      </c>
      <c r="D14" s="19"/>
      <c r="F14" s="20" t="s">
        <v>11</v>
      </c>
      <c r="G14" s="21"/>
      <c r="H14" s="1">
        <f t="shared" si="0"/>
        <v>648</v>
      </c>
      <c r="M14" s="23"/>
      <c r="N14" s="23"/>
      <c r="O14" s="23"/>
      <c r="P14" s="23"/>
    </row>
    <row r="15" spans="2:18" x14ac:dyDescent="0.25">
      <c r="B15" s="18" t="s">
        <v>12</v>
      </c>
      <c r="C15" s="17">
        <v>44640</v>
      </c>
      <c r="D15" s="19"/>
      <c r="F15" s="20" t="s">
        <v>12</v>
      </c>
      <c r="G15" s="21"/>
      <c r="H15" s="1">
        <f t="shared" si="0"/>
        <v>669.6</v>
      </c>
      <c r="M15" s="23"/>
      <c r="N15" s="23"/>
      <c r="O15" s="23"/>
      <c r="P15" s="23"/>
    </row>
    <row r="16" spans="2:18" x14ac:dyDescent="0.25">
      <c r="B16" s="18" t="s">
        <v>13</v>
      </c>
      <c r="C16" s="17">
        <v>43200</v>
      </c>
      <c r="D16" s="19"/>
      <c r="F16" s="20" t="s">
        <v>13</v>
      </c>
      <c r="G16" s="21"/>
      <c r="H16" s="1">
        <f t="shared" si="0"/>
        <v>648</v>
      </c>
      <c r="M16" s="23"/>
      <c r="N16" s="23"/>
      <c r="O16" s="23"/>
      <c r="P16" s="23"/>
    </row>
    <row r="17" spans="2:16" x14ac:dyDescent="0.25">
      <c r="B17" s="18" t="s">
        <v>14</v>
      </c>
      <c r="C17" s="17">
        <v>44640</v>
      </c>
      <c r="D17" s="19"/>
      <c r="F17" s="20" t="s">
        <v>14</v>
      </c>
      <c r="G17" s="21"/>
      <c r="H17" s="1">
        <f t="shared" si="0"/>
        <v>669.6</v>
      </c>
      <c r="M17" s="23"/>
      <c r="N17" s="23"/>
      <c r="O17" s="23"/>
      <c r="P17" s="23"/>
    </row>
    <row r="18" spans="2:16" x14ac:dyDescent="0.25">
      <c r="B18" s="18" t="s">
        <v>15</v>
      </c>
      <c r="C18" s="17">
        <v>44640</v>
      </c>
      <c r="D18" s="19"/>
      <c r="F18" s="20" t="s">
        <v>15</v>
      </c>
      <c r="G18" s="21"/>
      <c r="H18" s="1">
        <f t="shared" si="0"/>
        <v>669.6</v>
      </c>
      <c r="M18" s="23"/>
      <c r="N18" s="23"/>
      <c r="O18" s="23"/>
      <c r="P18" s="23"/>
    </row>
    <row r="19" spans="2:16" x14ac:dyDescent="0.25">
      <c r="B19" s="18" t="s">
        <v>16</v>
      </c>
      <c r="C19" s="17">
        <v>43200</v>
      </c>
      <c r="D19" s="19"/>
      <c r="F19" s="20" t="s">
        <v>16</v>
      </c>
      <c r="G19" s="21"/>
      <c r="H19" s="1">
        <f t="shared" si="0"/>
        <v>648</v>
      </c>
      <c r="M19" s="23"/>
      <c r="N19" s="23"/>
      <c r="O19" s="23"/>
      <c r="P19" s="23"/>
    </row>
    <row r="20" spans="2:16" x14ac:dyDescent="0.25">
      <c r="B20" s="18" t="s">
        <v>17</v>
      </c>
      <c r="C20" s="17">
        <v>44640</v>
      </c>
      <c r="D20" s="19"/>
      <c r="F20" s="20" t="s">
        <v>17</v>
      </c>
      <c r="G20" s="21"/>
      <c r="H20" s="1">
        <f t="shared" si="0"/>
        <v>669.6</v>
      </c>
      <c r="M20" s="23"/>
      <c r="N20" s="23"/>
      <c r="O20" s="23"/>
      <c r="P20" s="23"/>
    </row>
    <row r="21" spans="2:16" x14ac:dyDescent="0.25">
      <c r="B21" s="18" t="s">
        <v>18</v>
      </c>
      <c r="C21" s="17">
        <v>43200</v>
      </c>
      <c r="D21" s="19"/>
      <c r="F21" s="20" t="s">
        <v>18</v>
      </c>
      <c r="G21" s="21"/>
      <c r="H21" s="1">
        <f t="shared" si="0"/>
        <v>648</v>
      </c>
      <c r="M21" s="23"/>
      <c r="N21" s="23"/>
      <c r="O21" s="23"/>
      <c r="P21" s="23"/>
    </row>
    <row r="22" spans="2:16" x14ac:dyDescent="0.25">
      <c r="B22" s="18" t="s">
        <v>19</v>
      </c>
      <c r="C22" s="17">
        <v>44640</v>
      </c>
      <c r="D22" s="19"/>
      <c r="F22" s="20" t="s">
        <v>19</v>
      </c>
      <c r="G22" s="21"/>
      <c r="H22" s="1">
        <f t="shared" si="0"/>
        <v>669.6</v>
      </c>
    </row>
    <row r="23" spans="2:16" x14ac:dyDescent="0.25">
      <c r="B23" s="10" t="s">
        <v>30</v>
      </c>
      <c r="C23" s="11">
        <f>SUM(C11:C22)</f>
        <v>525600</v>
      </c>
      <c r="D23" s="11"/>
      <c r="F23" s="12" t="s">
        <v>47</v>
      </c>
      <c r="G23" s="13"/>
      <c r="H23" s="2">
        <f>SUM(H11:H22)</f>
        <v>7884.0000000000009</v>
      </c>
    </row>
    <row r="24" spans="2:16" x14ac:dyDescent="0.25">
      <c r="F24" s="27" t="s">
        <v>20</v>
      </c>
      <c r="G24" s="6"/>
      <c r="H24" s="3">
        <f>H23/1000000</f>
        <v>7.8840000000000004E-3</v>
      </c>
    </row>
    <row r="25" spans="2:16" x14ac:dyDescent="0.25">
      <c r="F25" s="27" t="s">
        <v>48</v>
      </c>
      <c r="G25" s="6"/>
      <c r="H25" s="28">
        <f>H24/1000</f>
        <v>7.8840000000000011E-6</v>
      </c>
    </row>
  </sheetData>
  <mergeCells count="14">
    <mergeCell ref="B3:R3"/>
    <mergeCell ref="B4:C4"/>
    <mergeCell ref="E4:P4"/>
    <mergeCell ref="B5:C5"/>
    <mergeCell ref="F5:P5"/>
    <mergeCell ref="F12:G12"/>
    <mergeCell ref="F13:G13"/>
    <mergeCell ref="B6:R6"/>
    <mergeCell ref="B7:R7"/>
    <mergeCell ref="B8:D8"/>
    <mergeCell ref="F8:G10"/>
    <mergeCell ref="H8:H10"/>
    <mergeCell ref="C9:D9"/>
    <mergeCell ref="F11:G11"/>
  </mergeCells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CCBF-5736-4709-9527-C5CD81574797}">
  <dimension ref="B2:R22"/>
  <sheetViews>
    <sheetView workbookViewId="0">
      <selection activeCell="B6" sqref="B6:R6"/>
    </sheetView>
  </sheetViews>
  <sheetFormatPr baseColWidth="10" defaultRowHeight="15" x14ac:dyDescent="0.25"/>
  <sheetData>
    <row r="2" spans="2:18" x14ac:dyDescent="0.25">
      <c r="B2" s="70" t="s">
        <v>56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15" customHeight="1" x14ac:dyDescent="0.25">
      <c r="B3" s="71" t="s">
        <v>57</v>
      </c>
      <c r="C3" s="72"/>
      <c r="D3" s="40" t="s">
        <v>58</v>
      </c>
      <c r="E3" s="41" t="s">
        <v>59</v>
      </c>
      <c r="F3" s="73" t="s">
        <v>25</v>
      </c>
      <c r="G3" s="74"/>
      <c r="H3" s="74"/>
      <c r="I3" s="74"/>
      <c r="J3" s="74"/>
      <c r="K3" s="74"/>
      <c r="L3" s="74"/>
      <c r="M3" s="74"/>
      <c r="N3" s="74"/>
      <c r="O3" s="74"/>
      <c r="P3" s="75"/>
    </row>
    <row r="4" spans="2:18" ht="15" customHeight="1" x14ac:dyDescent="0.25">
      <c r="B4" s="76" t="s">
        <v>60</v>
      </c>
      <c r="C4" s="76"/>
      <c r="D4" s="42">
        <v>1.22</v>
      </c>
      <c r="E4" s="43">
        <f>0.0004536*D4</f>
        <v>5.5339199999999999E-4</v>
      </c>
      <c r="F4" s="77" t="s">
        <v>61</v>
      </c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2:18" ht="15" customHeight="1" x14ac:dyDescent="0.25">
      <c r="B5" s="49"/>
      <c r="C5" s="49"/>
      <c r="D5" s="50"/>
      <c r="E5" s="51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2:18" x14ac:dyDescent="0.25">
      <c r="B6" s="55" t="s">
        <v>66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8" x14ac:dyDescent="0.25">
      <c r="B7" s="80" t="s">
        <v>62</v>
      </c>
      <c r="C7" s="80"/>
      <c r="D7" s="80"/>
    </row>
    <row r="8" spans="2:18" x14ac:dyDescent="0.25">
      <c r="B8" s="39"/>
      <c r="C8" s="63"/>
      <c r="D8" s="63"/>
    </row>
    <row r="9" spans="2:18" x14ac:dyDescent="0.25">
      <c r="B9" s="38" t="s">
        <v>26</v>
      </c>
      <c r="C9" s="39" t="s">
        <v>6</v>
      </c>
      <c r="D9" s="39" t="s">
        <v>63</v>
      </c>
    </row>
    <row r="10" spans="2:18" x14ac:dyDescent="0.25">
      <c r="B10" s="18" t="s">
        <v>8</v>
      </c>
      <c r="C10" s="17">
        <v>496981</v>
      </c>
      <c r="D10" s="48">
        <f>0.264172*C10</f>
        <v>131288.46473200002</v>
      </c>
    </row>
    <row r="11" spans="2:18" x14ac:dyDescent="0.25">
      <c r="B11" s="18" t="s">
        <v>9</v>
      </c>
      <c r="C11" s="17">
        <v>496981</v>
      </c>
      <c r="D11" s="48">
        <f t="shared" ref="D11:D21" si="0">0.264172*C11</f>
        <v>131288.46473200002</v>
      </c>
    </row>
    <row r="12" spans="2:18" x14ac:dyDescent="0.25">
      <c r="B12" s="18" t="s">
        <v>10</v>
      </c>
      <c r="C12" s="17">
        <v>496981</v>
      </c>
      <c r="D12" s="48">
        <f t="shared" si="0"/>
        <v>131288.46473200002</v>
      </c>
    </row>
    <row r="13" spans="2:18" x14ac:dyDescent="0.25">
      <c r="B13" s="18" t="s">
        <v>11</v>
      </c>
      <c r="C13" s="17">
        <v>496981</v>
      </c>
      <c r="D13" s="48">
        <f t="shared" si="0"/>
        <v>131288.46473200002</v>
      </c>
    </row>
    <row r="14" spans="2:18" x14ac:dyDescent="0.25">
      <c r="B14" s="18" t="s">
        <v>12</v>
      </c>
      <c r="C14" s="17">
        <v>496981</v>
      </c>
      <c r="D14" s="48">
        <f t="shared" si="0"/>
        <v>131288.46473200002</v>
      </c>
    </row>
    <row r="15" spans="2:18" x14ac:dyDescent="0.25">
      <c r="B15" s="18" t="s">
        <v>13</v>
      </c>
      <c r="C15" s="17">
        <v>496981</v>
      </c>
      <c r="D15" s="48">
        <f t="shared" si="0"/>
        <v>131288.46473200002</v>
      </c>
    </row>
    <row r="16" spans="2:18" x14ac:dyDescent="0.25">
      <c r="B16" s="18" t="s">
        <v>14</v>
      </c>
      <c r="C16" s="17">
        <v>496981</v>
      </c>
      <c r="D16" s="48">
        <f t="shared" si="0"/>
        <v>131288.46473200002</v>
      </c>
    </row>
    <row r="17" spans="2:4" x14ac:dyDescent="0.25">
      <c r="B17" s="18" t="s">
        <v>15</v>
      </c>
      <c r="C17" s="17">
        <v>496981</v>
      </c>
      <c r="D17" s="48">
        <f t="shared" si="0"/>
        <v>131288.46473200002</v>
      </c>
    </row>
    <row r="18" spans="2:4" x14ac:dyDescent="0.25">
      <c r="B18" s="18" t="s">
        <v>16</v>
      </c>
      <c r="C18" s="17">
        <v>496981</v>
      </c>
      <c r="D18" s="48">
        <f t="shared" si="0"/>
        <v>131288.46473200002</v>
      </c>
    </row>
    <row r="19" spans="2:4" x14ac:dyDescent="0.25">
      <c r="B19" s="18" t="s">
        <v>17</v>
      </c>
      <c r="C19" s="17">
        <v>496981</v>
      </c>
      <c r="D19" s="48">
        <f t="shared" si="0"/>
        <v>131288.46473200002</v>
      </c>
    </row>
    <row r="20" spans="2:4" x14ac:dyDescent="0.25">
      <c r="B20" s="18" t="s">
        <v>18</v>
      </c>
      <c r="C20" s="17">
        <v>496981</v>
      </c>
      <c r="D20" s="48">
        <f t="shared" si="0"/>
        <v>131288.46473200002</v>
      </c>
    </row>
    <row r="21" spans="2:4" x14ac:dyDescent="0.25">
      <c r="B21" s="18" t="s">
        <v>19</v>
      </c>
      <c r="C21" s="17">
        <v>496981</v>
      </c>
      <c r="D21" s="48">
        <f t="shared" si="0"/>
        <v>131288.46473200002</v>
      </c>
    </row>
    <row r="22" spans="2:4" x14ac:dyDescent="0.25">
      <c r="B22" s="10" t="s">
        <v>30</v>
      </c>
      <c r="C22" s="11">
        <f>SUM(C10:C21)</f>
        <v>5963772</v>
      </c>
      <c r="D22" s="11">
        <f>SUM(D10:D21)</f>
        <v>1575461.5767840007</v>
      </c>
    </row>
  </sheetData>
  <mergeCells count="8">
    <mergeCell ref="C8:D8"/>
    <mergeCell ref="B6:R6"/>
    <mergeCell ref="B2:R2"/>
    <mergeCell ref="B3:C3"/>
    <mergeCell ref="F3:P3"/>
    <mergeCell ref="B4:C4"/>
    <mergeCell ref="F4:P4"/>
    <mergeCell ref="B7:D7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932FD-6BC3-4028-B8AE-158570333535}">
  <dimension ref="B3:R23"/>
  <sheetViews>
    <sheetView workbookViewId="0">
      <selection activeCell="A7" sqref="A7:XFD7"/>
    </sheetView>
  </sheetViews>
  <sheetFormatPr baseColWidth="10" defaultRowHeight="15" x14ac:dyDescent="0.25"/>
  <sheetData>
    <row r="3" spans="2:18" x14ac:dyDescent="0.25">
      <c r="B3" s="70" t="s">
        <v>56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" customHeight="1" x14ac:dyDescent="0.25">
      <c r="B4" s="71" t="s">
        <v>64</v>
      </c>
      <c r="C4" s="72"/>
      <c r="D4" s="40" t="s">
        <v>58</v>
      </c>
      <c r="E4" s="41" t="s">
        <v>59</v>
      </c>
      <c r="F4" s="73" t="s">
        <v>25</v>
      </c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2:18" ht="15" customHeight="1" x14ac:dyDescent="0.25">
      <c r="B5" s="76" t="s">
        <v>60</v>
      </c>
      <c r="C5" s="76"/>
      <c r="D5" s="42">
        <v>6.01</v>
      </c>
      <c r="E5" s="43">
        <f>0.0004536*D5</f>
        <v>2.7261360000000001E-3</v>
      </c>
      <c r="F5" s="77" t="s">
        <v>61</v>
      </c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2:18" ht="15" customHeight="1" x14ac:dyDescent="0.25">
      <c r="B6" s="49"/>
      <c r="C6" s="49"/>
      <c r="D6" s="50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8" ht="15" customHeight="1" x14ac:dyDescent="0.25">
      <c r="B7" s="55" t="s">
        <v>67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x14ac:dyDescent="0.25">
      <c r="B8" s="80" t="s">
        <v>65</v>
      </c>
      <c r="C8" s="80"/>
      <c r="D8" s="80"/>
    </row>
    <row r="9" spans="2:18" x14ac:dyDescent="0.25">
      <c r="B9" s="39"/>
      <c r="C9" s="63"/>
      <c r="D9" s="63"/>
    </row>
    <row r="10" spans="2:18" x14ac:dyDescent="0.25">
      <c r="B10" s="38" t="s">
        <v>26</v>
      </c>
      <c r="C10" s="39" t="s">
        <v>6</v>
      </c>
      <c r="D10" s="39" t="s">
        <v>63</v>
      </c>
    </row>
    <row r="11" spans="2:18" x14ac:dyDescent="0.25">
      <c r="B11" s="18" t="s">
        <v>8</v>
      </c>
      <c r="C11" s="17">
        <v>103446</v>
      </c>
      <c r="D11" s="48">
        <f>0.264172*C11</f>
        <v>27327.536712000001</v>
      </c>
    </row>
    <row r="12" spans="2:18" x14ac:dyDescent="0.25">
      <c r="B12" s="18" t="s">
        <v>9</v>
      </c>
      <c r="C12" s="17">
        <v>78324</v>
      </c>
      <c r="D12" s="48">
        <f t="shared" ref="D12:D22" si="0">0.264172*C12</f>
        <v>20691.007728</v>
      </c>
    </row>
    <row r="13" spans="2:18" x14ac:dyDescent="0.25">
      <c r="B13" s="18" t="s">
        <v>10</v>
      </c>
      <c r="C13" s="17">
        <v>94786</v>
      </c>
      <c r="D13" s="48">
        <f t="shared" si="0"/>
        <v>25039.807192</v>
      </c>
    </row>
    <row r="14" spans="2:18" x14ac:dyDescent="0.25">
      <c r="B14" s="18" t="s">
        <v>11</v>
      </c>
      <c r="C14" s="17">
        <v>108028</v>
      </c>
      <c r="D14" s="48">
        <f t="shared" si="0"/>
        <v>28537.972816000001</v>
      </c>
    </row>
    <row r="15" spans="2:18" x14ac:dyDescent="0.25">
      <c r="B15" s="18" t="s">
        <v>12</v>
      </c>
      <c r="C15" s="17">
        <v>86121</v>
      </c>
      <c r="D15" s="48">
        <f t="shared" si="0"/>
        <v>22750.756812000003</v>
      </c>
    </row>
    <row r="16" spans="2:18" x14ac:dyDescent="0.25">
      <c r="B16" s="18" t="s">
        <v>13</v>
      </c>
      <c r="C16" s="17">
        <v>96796</v>
      </c>
      <c r="D16" s="48">
        <f t="shared" si="0"/>
        <v>25570.792912000001</v>
      </c>
    </row>
    <row r="17" spans="2:4" x14ac:dyDescent="0.25">
      <c r="B17" s="18" t="s">
        <v>14</v>
      </c>
      <c r="C17" s="17">
        <v>88176</v>
      </c>
      <c r="D17" s="48">
        <f t="shared" si="0"/>
        <v>23293.630272000002</v>
      </c>
    </row>
    <row r="18" spans="2:4" x14ac:dyDescent="0.25">
      <c r="B18" s="18" t="s">
        <v>15</v>
      </c>
      <c r="C18" s="17">
        <v>89900</v>
      </c>
      <c r="D18" s="48">
        <f t="shared" si="0"/>
        <v>23749.062800000003</v>
      </c>
    </row>
    <row r="19" spans="2:4" x14ac:dyDescent="0.25">
      <c r="B19" s="18" t="s">
        <v>16</v>
      </c>
      <c r="C19" s="17">
        <v>74383</v>
      </c>
      <c r="D19" s="48">
        <f t="shared" si="0"/>
        <v>19649.905876000001</v>
      </c>
    </row>
    <row r="20" spans="2:4" x14ac:dyDescent="0.25">
      <c r="B20" s="18" t="s">
        <v>17</v>
      </c>
      <c r="C20" s="17">
        <v>88791</v>
      </c>
      <c r="D20" s="48">
        <f t="shared" si="0"/>
        <v>23456.096052000001</v>
      </c>
    </row>
    <row r="21" spans="2:4" x14ac:dyDescent="0.25">
      <c r="B21" s="18" t="s">
        <v>18</v>
      </c>
      <c r="C21" s="17">
        <v>92117</v>
      </c>
      <c r="D21" s="48">
        <f t="shared" si="0"/>
        <v>24334.732124000002</v>
      </c>
    </row>
    <row r="22" spans="2:4" x14ac:dyDescent="0.25">
      <c r="B22" s="18" t="s">
        <v>19</v>
      </c>
      <c r="C22" s="17">
        <v>89407</v>
      </c>
      <c r="D22" s="48">
        <f t="shared" si="0"/>
        <v>23618.826004000002</v>
      </c>
    </row>
    <row r="23" spans="2:4" x14ac:dyDescent="0.25">
      <c r="B23" s="10" t="s">
        <v>30</v>
      </c>
      <c r="C23" s="11">
        <f>SUM(C11:C22)</f>
        <v>1090275</v>
      </c>
      <c r="D23" s="11">
        <f>SUM(D11:D22)</f>
        <v>288020.12730000005</v>
      </c>
    </row>
  </sheetData>
  <mergeCells count="8">
    <mergeCell ref="C9:D9"/>
    <mergeCell ref="B7:R7"/>
    <mergeCell ref="B3:R3"/>
    <mergeCell ref="B4:C4"/>
    <mergeCell ref="F4:P4"/>
    <mergeCell ref="B5:C5"/>
    <mergeCell ref="F5:P5"/>
    <mergeCell ref="B8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R24"/>
  <sheetViews>
    <sheetView topLeftCell="A6" workbookViewId="0">
      <selection activeCell="F11" sqref="F11:J24"/>
    </sheetView>
  </sheetViews>
  <sheetFormatPr baseColWidth="10" defaultRowHeight="15" x14ac:dyDescent="0.25"/>
  <cols>
    <col min="2" max="2" width="18" customWidth="1"/>
  </cols>
  <sheetData>
    <row r="3" spans="2:18" x14ac:dyDescent="0.25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ht="18" x14ac:dyDescent="0.25">
      <c r="B4" s="56" t="s">
        <v>21</v>
      </c>
      <c r="C4" s="56"/>
      <c r="D4" s="14" t="s">
        <v>22</v>
      </c>
      <c r="E4" s="14" t="s">
        <v>23</v>
      </c>
      <c r="F4" s="9" t="s">
        <v>24</v>
      </c>
      <c r="G4" s="57" t="s">
        <v>25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8" ht="25.5" x14ac:dyDescent="0.25">
      <c r="B5" s="58" t="s">
        <v>2</v>
      </c>
      <c r="C5" s="58"/>
      <c r="D5" s="15">
        <v>8.0100000000000005E-2</v>
      </c>
      <c r="E5" s="15">
        <v>4.2500000000000003E-3</v>
      </c>
      <c r="F5" s="15">
        <v>5.6299999999999996E-3</v>
      </c>
      <c r="G5" s="16" t="s">
        <v>3</v>
      </c>
      <c r="H5" s="59" t="s">
        <v>4</v>
      </c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x14ac:dyDescent="0.25">
      <c r="B7" s="55" t="s">
        <v>34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18" customHeight="1" x14ac:dyDescent="0.25">
      <c r="B8" s="63" t="s">
        <v>29</v>
      </c>
      <c r="C8" s="63"/>
      <c r="D8" s="63"/>
      <c r="F8" s="64" t="s">
        <v>31</v>
      </c>
      <c r="G8" s="64"/>
      <c r="H8" s="66" t="s">
        <v>22</v>
      </c>
      <c r="I8" s="66" t="s">
        <v>23</v>
      </c>
      <c r="J8" s="61" t="s">
        <v>24</v>
      </c>
      <c r="O8" s="4"/>
      <c r="P8" s="4"/>
      <c r="Q8" s="4"/>
      <c r="R8" s="4"/>
    </row>
    <row r="9" spans="2:18" ht="18" customHeight="1" x14ac:dyDescent="0.25">
      <c r="B9" s="8" t="s">
        <v>28</v>
      </c>
      <c r="C9" s="63" t="s">
        <v>5</v>
      </c>
      <c r="D9" s="63"/>
      <c r="F9" s="64"/>
      <c r="G9" s="64"/>
      <c r="H9" s="66"/>
      <c r="I9" s="66"/>
      <c r="J9" s="61"/>
      <c r="O9" s="4"/>
      <c r="P9" s="4"/>
      <c r="Q9" s="4"/>
      <c r="R9" s="4"/>
    </row>
    <row r="10" spans="2:18" x14ac:dyDescent="0.25">
      <c r="B10" s="9" t="s">
        <v>26</v>
      </c>
      <c r="C10" s="8" t="s">
        <v>6</v>
      </c>
      <c r="D10" s="8" t="s">
        <v>7</v>
      </c>
      <c r="F10" s="65"/>
      <c r="G10" s="65"/>
      <c r="H10" s="67"/>
      <c r="I10" s="67"/>
      <c r="J10" s="62"/>
      <c r="O10" s="4"/>
      <c r="P10" s="4"/>
      <c r="Q10" s="4"/>
      <c r="R10" s="4"/>
    </row>
    <row r="11" spans="2:18" x14ac:dyDescent="0.25">
      <c r="B11" s="18" t="s">
        <v>8</v>
      </c>
      <c r="C11" s="17">
        <v>20</v>
      </c>
      <c r="D11" s="19">
        <f t="shared" ref="D11:D22" si="0">C11*0.85</f>
        <v>17</v>
      </c>
      <c r="F11" s="53" t="s">
        <v>8</v>
      </c>
      <c r="G11" s="54"/>
      <c r="H11" s="1">
        <f>$D$5*D11</f>
        <v>1.3617000000000001</v>
      </c>
      <c r="I11" s="1">
        <f>$E$5*D11</f>
        <v>7.2250000000000009E-2</v>
      </c>
      <c r="J11" s="1">
        <f>$F$5*D11</f>
        <v>9.570999999999999E-2</v>
      </c>
      <c r="O11" s="4"/>
      <c r="P11" s="4"/>
      <c r="Q11" s="4"/>
      <c r="R11" s="4"/>
    </row>
    <row r="12" spans="2:18" x14ac:dyDescent="0.25">
      <c r="B12" s="18" t="s">
        <v>9</v>
      </c>
      <c r="C12" s="17">
        <v>20</v>
      </c>
      <c r="D12" s="19">
        <f t="shared" si="0"/>
        <v>17</v>
      </c>
      <c r="F12" s="53" t="s">
        <v>9</v>
      </c>
      <c r="G12" s="54"/>
      <c r="H12" s="1">
        <f t="shared" ref="H12:H22" si="1">$D$5*D12</f>
        <v>1.3617000000000001</v>
      </c>
      <c r="I12" s="1">
        <f t="shared" ref="I12:I22" si="2">$E$5*D12</f>
        <v>7.2250000000000009E-2</v>
      </c>
      <c r="J12" s="1">
        <f t="shared" ref="J12:J22" si="3">$F$5*D12</f>
        <v>9.570999999999999E-2</v>
      </c>
      <c r="O12" s="4"/>
      <c r="P12" s="4"/>
      <c r="Q12" s="4"/>
      <c r="R12" s="4"/>
    </row>
    <row r="13" spans="2:18" x14ac:dyDescent="0.25">
      <c r="B13" s="18" t="s">
        <v>10</v>
      </c>
      <c r="C13" s="17">
        <v>20</v>
      </c>
      <c r="D13" s="19">
        <f t="shared" si="0"/>
        <v>17</v>
      </c>
      <c r="F13" s="53" t="s">
        <v>10</v>
      </c>
      <c r="G13" s="54"/>
      <c r="H13" s="1">
        <f t="shared" si="1"/>
        <v>1.3617000000000001</v>
      </c>
      <c r="I13" s="1">
        <f t="shared" si="2"/>
        <v>7.2250000000000009E-2</v>
      </c>
      <c r="J13" s="1">
        <f t="shared" si="3"/>
        <v>9.570999999999999E-2</v>
      </c>
      <c r="O13" s="4"/>
      <c r="P13" s="4"/>
      <c r="Q13" s="4"/>
      <c r="R13" s="4"/>
    </row>
    <row r="14" spans="2:18" x14ac:dyDescent="0.25">
      <c r="B14" s="18" t="s">
        <v>11</v>
      </c>
      <c r="C14" s="17">
        <v>20</v>
      </c>
      <c r="D14" s="19">
        <f t="shared" si="0"/>
        <v>17</v>
      </c>
      <c r="F14" s="53" t="s">
        <v>11</v>
      </c>
      <c r="G14" s="54"/>
      <c r="H14" s="1">
        <f t="shared" si="1"/>
        <v>1.3617000000000001</v>
      </c>
      <c r="I14" s="1">
        <f t="shared" si="2"/>
        <v>7.2250000000000009E-2</v>
      </c>
      <c r="J14" s="1">
        <f t="shared" si="3"/>
        <v>9.570999999999999E-2</v>
      </c>
      <c r="O14" s="4"/>
      <c r="P14" s="4"/>
      <c r="Q14" s="4"/>
      <c r="R14" s="4"/>
    </row>
    <row r="15" spans="2:18" x14ac:dyDescent="0.25">
      <c r="B15" s="18" t="s">
        <v>12</v>
      </c>
      <c r="C15" s="17">
        <v>20</v>
      </c>
      <c r="D15" s="19">
        <f t="shared" si="0"/>
        <v>17</v>
      </c>
      <c r="F15" s="53" t="s">
        <v>12</v>
      </c>
      <c r="G15" s="54"/>
      <c r="H15" s="1">
        <f t="shared" si="1"/>
        <v>1.3617000000000001</v>
      </c>
      <c r="I15" s="1">
        <f t="shared" si="2"/>
        <v>7.2250000000000009E-2</v>
      </c>
      <c r="J15" s="1">
        <f t="shared" si="3"/>
        <v>9.570999999999999E-2</v>
      </c>
      <c r="O15" s="4"/>
      <c r="P15" s="4"/>
      <c r="Q15" s="4"/>
      <c r="R15" s="4"/>
    </row>
    <row r="16" spans="2:18" x14ac:dyDescent="0.25">
      <c r="B16" s="18" t="s">
        <v>13</v>
      </c>
      <c r="C16" s="17">
        <v>20</v>
      </c>
      <c r="D16" s="19">
        <f t="shared" si="0"/>
        <v>17</v>
      </c>
      <c r="F16" s="53" t="s">
        <v>13</v>
      </c>
      <c r="G16" s="54"/>
      <c r="H16" s="1">
        <f t="shared" si="1"/>
        <v>1.3617000000000001</v>
      </c>
      <c r="I16" s="1">
        <f t="shared" si="2"/>
        <v>7.2250000000000009E-2</v>
      </c>
      <c r="J16" s="1">
        <f t="shared" si="3"/>
        <v>9.570999999999999E-2</v>
      </c>
      <c r="O16" s="4"/>
      <c r="P16" s="4"/>
      <c r="Q16" s="4"/>
      <c r="R16" s="4"/>
    </row>
    <row r="17" spans="2:18" x14ac:dyDescent="0.25">
      <c r="B17" s="18" t="s">
        <v>14</v>
      </c>
      <c r="C17" s="17">
        <v>20</v>
      </c>
      <c r="D17" s="19">
        <f t="shared" si="0"/>
        <v>17</v>
      </c>
      <c r="F17" s="53" t="s">
        <v>14</v>
      </c>
      <c r="G17" s="54"/>
      <c r="H17" s="1">
        <f t="shared" si="1"/>
        <v>1.3617000000000001</v>
      </c>
      <c r="I17" s="1">
        <f t="shared" si="2"/>
        <v>7.2250000000000009E-2</v>
      </c>
      <c r="J17" s="1">
        <f t="shared" si="3"/>
        <v>9.570999999999999E-2</v>
      </c>
      <c r="O17" s="4"/>
      <c r="P17" s="4"/>
      <c r="Q17" s="4"/>
      <c r="R17" s="4"/>
    </row>
    <row r="18" spans="2:18" x14ac:dyDescent="0.25">
      <c r="B18" s="18" t="s">
        <v>15</v>
      </c>
      <c r="C18" s="17">
        <v>20</v>
      </c>
      <c r="D18" s="19">
        <f t="shared" si="0"/>
        <v>17</v>
      </c>
      <c r="F18" s="53" t="s">
        <v>15</v>
      </c>
      <c r="G18" s="54"/>
      <c r="H18" s="1">
        <f t="shared" si="1"/>
        <v>1.3617000000000001</v>
      </c>
      <c r="I18" s="1">
        <f t="shared" si="2"/>
        <v>7.2250000000000009E-2</v>
      </c>
      <c r="J18" s="1">
        <f t="shared" si="3"/>
        <v>9.570999999999999E-2</v>
      </c>
      <c r="O18" s="4"/>
      <c r="P18" s="4"/>
      <c r="Q18" s="4"/>
      <c r="R18" s="4"/>
    </row>
    <row r="19" spans="2:18" x14ac:dyDescent="0.25">
      <c r="B19" s="18" t="s">
        <v>16</v>
      </c>
      <c r="C19" s="17">
        <v>20</v>
      </c>
      <c r="D19" s="19">
        <f t="shared" si="0"/>
        <v>17</v>
      </c>
      <c r="F19" s="53" t="s">
        <v>16</v>
      </c>
      <c r="G19" s="54"/>
      <c r="H19" s="1">
        <f t="shared" si="1"/>
        <v>1.3617000000000001</v>
      </c>
      <c r="I19" s="1">
        <f t="shared" si="2"/>
        <v>7.2250000000000009E-2</v>
      </c>
      <c r="J19" s="1">
        <f t="shared" si="3"/>
        <v>9.570999999999999E-2</v>
      </c>
      <c r="O19" s="4"/>
      <c r="P19" s="4"/>
      <c r="Q19" s="4"/>
      <c r="R19" s="4"/>
    </row>
    <row r="20" spans="2:18" x14ac:dyDescent="0.25">
      <c r="B20" s="18" t="s">
        <v>17</v>
      </c>
      <c r="C20" s="17">
        <v>20</v>
      </c>
      <c r="D20" s="19">
        <f t="shared" si="0"/>
        <v>17</v>
      </c>
      <c r="F20" s="53" t="s">
        <v>17</v>
      </c>
      <c r="G20" s="54"/>
      <c r="H20" s="1">
        <f t="shared" si="1"/>
        <v>1.3617000000000001</v>
      </c>
      <c r="I20" s="1">
        <f t="shared" si="2"/>
        <v>7.2250000000000009E-2</v>
      </c>
      <c r="J20" s="1">
        <f t="shared" si="3"/>
        <v>9.570999999999999E-2</v>
      </c>
      <c r="O20" s="4"/>
      <c r="P20" s="4"/>
      <c r="Q20" s="4"/>
      <c r="R20" s="4"/>
    </row>
    <row r="21" spans="2:18" x14ac:dyDescent="0.25">
      <c r="B21" s="18" t="s">
        <v>18</v>
      </c>
      <c r="C21" s="17">
        <v>20</v>
      </c>
      <c r="D21" s="19">
        <f t="shared" si="0"/>
        <v>17</v>
      </c>
      <c r="F21" s="53" t="s">
        <v>18</v>
      </c>
      <c r="G21" s="54"/>
      <c r="H21" s="1">
        <f t="shared" si="1"/>
        <v>1.3617000000000001</v>
      </c>
      <c r="I21" s="1">
        <f t="shared" si="2"/>
        <v>7.2250000000000009E-2</v>
      </c>
      <c r="J21" s="1">
        <f t="shared" si="3"/>
        <v>9.570999999999999E-2</v>
      </c>
      <c r="O21" s="4"/>
      <c r="P21" s="4"/>
      <c r="Q21" s="4"/>
      <c r="R21" s="4"/>
    </row>
    <row r="22" spans="2:18" x14ac:dyDescent="0.25">
      <c r="B22" s="18" t="s">
        <v>19</v>
      </c>
      <c r="C22" s="17">
        <v>20</v>
      </c>
      <c r="D22" s="19">
        <f t="shared" si="0"/>
        <v>17</v>
      </c>
      <c r="F22" s="53" t="s">
        <v>19</v>
      </c>
      <c r="G22" s="54"/>
      <c r="H22" s="1">
        <f t="shared" si="1"/>
        <v>1.3617000000000001</v>
      </c>
      <c r="I22" s="1">
        <f t="shared" si="2"/>
        <v>7.2250000000000009E-2</v>
      </c>
      <c r="J22" s="1">
        <f t="shared" si="3"/>
        <v>9.570999999999999E-2</v>
      </c>
    </row>
    <row r="23" spans="2:18" x14ac:dyDescent="0.25">
      <c r="B23" s="10" t="s">
        <v>30</v>
      </c>
      <c r="C23" s="11">
        <f>SUM(C11:C22)</f>
        <v>240</v>
      </c>
      <c r="D23" s="11">
        <f>SUM(D11:D22)</f>
        <v>204</v>
      </c>
      <c r="F23" s="12" t="s">
        <v>20</v>
      </c>
      <c r="G23" s="13"/>
      <c r="H23" s="2">
        <f>SUM(H11:H22)</f>
        <v>16.340400000000006</v>
      </c>
      <c r="I23" s="2">
        <f>SUM(I11:I22)</f>
        <v>0.86700000000000033</v>
      </c>
      <c r="J23" s="2">
        <f>SUM(J11:J22)</f>
        <v>1.1485199999999998</v>
      </c>
    </row>
    <row r="24" spans="2:18" x14ac:dyDescent="0.25">
      <c r="F24" s="5" t="s">
        <v>27</v>
      </c>
      <c r="G24" s="6"/>
      <c r="H24" s="3">
        <f>H23/1000</f>
        <v>1.6340400000000005E-2</v>
      </c>
      <c r="I24" s="3">
        <f t="shared" ref="I24:J24" si="4">I23/1000</f>
        <v>8.6700000000000037E-4</v>
      </c>
      <c r="J24" s="3">
        <f t="shared" si="4"/>
        <v>1.1485199999999997E-3</v>
      </c>
    </row>
  </sheetData>
  <mergeCells count="25">
    <mergeCell ref="F11:G11"/>
    <mergeCell ref="F12:G12"/>
    <mergeCell ref="B7:R7"/>
    <mergeCell ref="B8:D8"/>
    <mergeCell ref="F8:G10"/>
    <mergeCell ref="H8:H10"/>
    <mergeCell ref="I8:I10"/>
    <mergeCell ref="J8:J10"/>
    <mergeCell ref="C9:D9"/>
    <mergeCell ref="B6:R6"/>
    <mergeCell ref="B3:R3"/>
    <mergeCell ref="B4:C4"/>
    <mergeCell ref="G4:R4"/>
    <mergeCell ref="B5:C5"/>
    <mergeCell ref="H5:R5"/>
    <mergeCell ref="F14:G14"/>
    <mergeCell ref="F13:G13"/>
    <mergeCell ref="F15:G15"/>
    <mergeCell ref="F16:G16"/>
    <mergeCell ref="F17:G17"/>
    <mergeCell ref="F18:G18"/>
    <mergeCell ref="F19:G19"/>
    <mergeCell ref="F20:G20"/>
    <mergeCell ref="F21:G21"/>
    <mergeCell ref="F22:G22"/>
  </mergeCells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R24"/>
  <sheetViews>
    <sheetView workbookViewId="0">
      <selection activeCell="L13" sqref="L13"/>
    </sheetView>
  </sheetViews>
  <sheetFormatPr baseColWidth="10" defaultRowHeight="15" x14ac:dyDescent="0.25"/>
  <cols>
    <col min="2" max="2" width="18" customWidth="1"/>
  </cols>
  <sheetData>
    <row r="3" spans="2:18" x14ac:dyDescent="0.25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ht="18" x14ac:dyDescent="0.25">
      <c r="B4" s="56" t="s">
        <v>21</v>
      </c>
      <c r="C4" s="56"/>
      <c r="D4" s="14" t="s">
        <v>22</v>
      </c>
      <c r="E4" s="14" t="s">
        <v>23</v>
      </c>
      <c r="F4" s="9" t="s">
        <v>24</v>
      </c>
      <c r="G4" s="57" t="s">
        <v>25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8" ht="25.5" x14ac:dyDescent="0.25">
      <c r="B5" s="58" t="s">
        <v>2</v>
      </c>
      <c r="C5" s="58"/>
      <c r="D5" s="15">
        <v>8.0100000000000005E-2</v>
      </c>
      <c r="E5" s="15">
        <v>4.2500000000000003E-3</v>
      </c>
      <c r="F5" s="15">
        <v>5.6299999999999996E-3</v>
      </c>
      <c r="G5" s="16" t="s">
        <v>3</v>
      </c>
      <c r="H5" s="59" t="s">
        <v>4</v>
      </c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x14ac:dyDescent="0.25">
      <c r="B7" s="55" t="s">
        <v>35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18" customHeight="1" x14ac:dyDescent="0.25">
      <c r="B8" s="63" t="s">
        <v>29</v>
      </c>
      <c r="C8" s="63"/>
      <c r="D8" s="63"/>
      <c r="F8" s="64" t="s">
        <v>31</v>
      </c>
      <c r="G8" s="64"/>
      <c r="H8" s="66" t="s">
        <v>22</v>
      </c>
      <c r="I8" s="66" t="s">
        <v>23</v>
      </c>
      <c r="J8" s="61" t="s">
        <v>24</v>
      </c>
      <c r="O8" s="4"/>
      <c r="P8" s="4"/>
      <c r="Q8" s="4"/>
      <c r="R8" s="4"/>
    </row>
    <row r="9" spans="2:18" ht="18" customHeight="1" x14ac:dyDescent="0.25">
      <c r="B9" s="8" t="s">
        <v>28</v>
      </c>
      <c r="C9" s="63" t="s">
        <v>5</v>
      </c>
      <c r="D9" s="63"/>
      <c r="F9" s="64"/>
      <c r="G9" s="64"/>
      <c r="H9" s="66"/>
      <c r="I9" s="66"/>
      <c r="J9" s="61"/>
      <c r="O9" s="4"/>
      <c r="P9" s="4"/>
      <c r="Q9" s="4"/>
      <c r="R9" s="4"/>
    </row>
    <row r="10" spans="2:18" x14ac:dyDescent="0.25">
      <c r="B10" s="9" t="s">
        <v>26</v>
      </c>
      <c r="C10" s="8" t="s">
        <v>6</v>
      </c>
      <c r="D10" s="8" t="s">
        <v>7</v>
      </c>
      <c r="F10" s="65"/>
      <c r="G10" s="65"/>
      <c r="H10" s="67"/>
      <c r="I10" s="67"/>
      <c r="J10" s="62"/>
      <c r="O10" s="4"/>
      <c r="P10" s="4"/>
      <c r="Q10" s="4"/>
      <c r="R10" s="4"/>
    </row>
    <row r="11" spans="2:18" x14ac:dyDescent="0.25">
      <c r="B11" s="18" t="s">
        <v>8</v>
      </c>
      <c r="C11" s="17">
        <v>26</v>
      </c>
      <c r="D11" s="19">
        <f t="shared" ref="D11:D22" si="0">C11*0.85</f>
        <v>22.099999999999998</v>
      </c>
      <c r="F11" s="53" t="s">
        <v>8</v>
      </c>
      <c r="G11" s="54"/>
      <c r="H11" s="1">
        <f>$D$5*D11</f>
        <v>1.7702099999999998</v>
      </c>
      <c r="I11" s="1">
        <f>$E$5*D11</f>
        <v>9.3924999999999995E-2</v>
      </c>
      <c r="J11" s="1">
        <f>$F$5*D11</f>
        <v>0.12442299999999998</v>
      </c>
      <c r="O11" s="4"/>
      <c r="P11" s="4"/>
      <c r="Q11" s="4"/>
      <c r="R11" s="4"/>
    </row>
    <row r="12" spans="2:18" x14ac:dyDescent="0.25">
      <c r="B12" s="18" t="s">
        <v>9</v>
      </c>
      <c r="C12" s="17">
        <v>26</v>
      </c>
      <c r="D12" s="19">
        <f t="shared" si="0"/>
        <v>22.099999999999998</v>
      </c>
      <c r="F12" s="53" t="s">
        <v>9</v>
      </c>
      <c r="G12" s="54"/>
      <c r="H12" s="1">
        <f t="shared" ref="H12:H22" si="1">$D$5*D12</f>
        <v>1.7702099999999998</v>
      </c>
      <c r="I12" s="1">
        <f t="shared" ref="I12:I22" si="2">$E$5*D12</f>
        <v>9.3924999999999995E-2</v>
      </c>
      <c r="J12" s="1">
        <f t="shared" ref="J12:J22" si="3">$F$5*D12</f>
        <v>0.12442299999999998</v>
      </c>
      <c r="O12" s="4"/>
      <c r="P12" s="4"/>
      <c r="Q12" s="4"/>
      <c r="R12" s="4"/>
    </row>
    <row r="13" spans="2:18" x14ac:dyDescent="0.25">
      <c r="B13" s="18" t="s">
        <v>10</v>
      </c>
      <c r="C13" s="17">
        <v>9</v>
      </c>
      <c r="D13" s="19">
        <f t="shared" si="0"/>
        <v>7.6499999999999995</v>
      </c>
      <c r="F13" s="53" t="s">
        <v>10</v>
      </c>
      <c r="G13" s="54"/>
      <c r="H13" s="1">
        <f t="shared" si="1"/>
        <v>0.612765</v>
      </c>
      <c r="I13" s="1">
        <f t="shared" si="2"/>
        <v>3.25125E-2</v>
      </c>
      <c r="J13" s="1">
        <f t="shared" si="3"/>
        <v>4.3069499999999997E-2</v>
      </c>
      <c r="O13" s="4"/>
      <c r="P13" s="4"/>
      <c r="Q13" s="4"/>
      <c r="R13" s="4"/>
    </row>
    <row r="14" spans="2:18" x14ac:dyDescent="0.25">
      <c r="B14" s="18" t="s">
        <v>11</v>
      </c>
      <c r="C14" s="17">
        <v>0</v>
      </c>
      <c r="D14" s="19">
        <f t="shared" si="0"/>
        <v>0</v>
      </c>
      <c r="F14" s="53" t="s">
        <v>11</v>
      </c>
      <c r="G14" s="54"/>
      <c r="H14" s="1">
        <f t="shared" si="1"/>
        <v>0</v>
      </c>
      <c r="I14" s="1">
        <f t="shared" si="2"/>
        <v>0</v>
      </c>
      <c r="J14" s="1">
        <f t="shared" si="3"/>
        <v>0</v>
      </c>
      <c r="O14" s="4"/>
      <c r="P14" s="4"/>
      <c r="Q14" s="4"/>
      <c r="R14" s="4"/>
    </row>
    <row r="15" spans="2:18" x14ac:dyDescent="0.25">
      <c r="B15" s="18" t="s">
        <v>12</v>
      </c>
      <c r="C15" s="17">
        <v>0</v>
      </c>
      <c r="D15" s="19">
        <f t="shared" si="0"/>
        <v>0</v>
      </c>
      <c r="F15" s="53" t="s">
        <v>12</v>
      </c>
      <c r="G15" s="54"/>
      <c r="H15" s="1">
        <f t="shared" si="1"/>
        <v>0</v>
      </c>
      <c r="I15" s="1">
        <f t="shared" si="2"/>
        <v>0</v>
      </c>
      <c r="J15" s="1">
        <f t="shared" si="3"/>
        <v>0</v>
      </c>
      <c r="O15" s="4"/>
      <c r="P15" s="4"/>
      <c r="Q15" s="4"/>
      <c r="R15" s="4"/>
    </row>
    <row r="16" spans="2:18" x14ac:dyDescent="0.25">
      <c r="B16" s="18" t="s">
        <v>13</v>
      </c>
      <c r="C16" s="17">
        <v>0</v>
      </c>
      <c r="D16" s="19">
        <f t="shared" si="0"/>
        <v>0</v>
      </c>
      <c r="F16" s="53" t="s">
        <v>13</v>
      </c>
      <c r="G16" s="54"/>
      <c r="H16" s="1">
        <f t="shared" si="1"/>
        <v>0</v>
      </c>
      <c r="I16" s="1">
        <f t="shared" si="2"/>
        <v>0</v>
      </c>
      <c r="J16" s="1">
        <f t="shared" si="3"/>
        <v>0</v>
      </c>
      <c r="O16" s="4"/>
      <c r="P16" s="4"/>
      <c r="Q16" s="4"/>
      <c r="R16" s="4"/>
    </row>
    <row r="17" spans="2:18" x14ac:dyDescent="0.25">
      <c r="B17" s="18" t="s">
        <v>14</v>
      </c>
      <c r="C17" s="17">
        <v>0</v>
      </c>
      <c r="D17" s="19">
        <f t="shared" si="0"/>
        <v>0</v>
      </c>
      <c r="F17" s="53" t="s">
        <v>14</v>
      </c>
      <c r="G17" s="54"/>
      <c r="H17" s="1">
        <f t="shared" si="1"/>
        <v>0</v>
      </c>
      <c r="I17" s="1">
        <f t="shared" si="2"/>
        <v>0</v>
      </c>
      <c r="J17" s="1">
        <f t="shared" si="3"/>
        <v>0</v>
      </c>
      <c r="O17" s="4"/>
      <c r="P17" s="4"/>
      <c r="Q17" s="4"/>
      <c r="R17" s="4"/>
    </row>
    <row r="18" spans="2:18" x14ac:dyDescent="0.25">
      <c r="B18" s="18" t="s">
        <v>15</v>
      </c>
      <c r="C18" s="17">
        <v>0</v>
      </c>
      <c r="D18" s="19">
        <f t="shared" si="0"/>
        <v>0</v>
      </c>
      <c r="F18" s="53" t="s">
        <v>15</v>
      </c>
      <c r="G18" s="54"/>
      <c r="H18" s="1">
        <f t="shared" si="1"/>
        <v>0</v>
      </c>
      <c r="I18" s="1">
        <f t="shared" si="2"/>
        <v>0</v>
      </c>
      <c r="J18" s="1">
        <f t="shared" si="3"/>
        <v>0</v>
      </c>
      <c r="O18" s="4"/>
      <c r="P18" s="4"/>
      <c r="Q18" s="4"/>
      <c r="R18" s="4"/>
    </row>
    <row r="19" spans="2:18" x14ac:dyDescent="0.25">
      <c r="B19" s="18" t="s">
        <v>16</v>
      </c>
      <c r="C19" s="17">
        <v>0</v>
      </c>
      <c r="D19" s="19">
        <f t="shared" si="0"/>
        <v>0</v>
      </c>
      <c r="F19" s="53" t="s">
        <v>16</v>
      </c>
      <c r="G19" s="54"/>
      <c r="H19" s="1">
        <f t="shared" si="1"/>
        <v>0</v>
      </c>
      <c r="I19" s="1">
        <f t="shared" si="2"/>
        <v>0</v>
      </c>
      <c r="J19" s="1">
        <f t="shared" si="3"/>
        <v>0</v>
      </c>
      <c r="O19" s="4"/>
      <c r="P19" s="4"/>
      <c r="Q19" s="4"/>
      <c r="R19" s="4"/>
    </row>
    <row r="20" spans="2:18" x14ac:dyDescent="0.25">
      <c r="B20" s="18" t="s">
        <v>17</v>
      </c>
      <c r="C20" s="17">
        <v>0</v>
      </c>
      <c r="D20" s="19">
        <f t="shared" si="0"/>
        <v>0</v>
      </c>
      <c r="F20" s="53" t="s">
        <v>17</v>
      </c>
      <c r="G20" s="54"/>
      <c r="H20" s="1">
        <f t="shared" si="1"/>
        <v>0</v>
      </c>
      <c r="I20" s="1">
        <f t="shared" si="2"/>
        <v>0</v>
      </c>
      <c r="J20" s="1">
        <f t="shared" si="3"/>
        <v>0</v>
      </c>
      <c r="O20" s="4"/>
      <c r="P20" s="4"/>
      <c r="Q20" s="4"/>
      <c r="R20" s="4"/>
    </row>
    <row r="21" spans="2:18" x14ac:dyDescent="0.25">
      <c r="B21" s="18" t="s">
        <v>18</v>
      </c>
      <c r="C21" s="17">
        <v>0</v>
      </c>
      <c r="D21" s="19">
        <f t="shared" si="0"/>
        <v>0</v>
      </c>
      <c r="F21" s="53" t="s">
        <v>18</v>
      </c>
      <c r="G21" s="54"/>
      <c r="H21" s="1">
        <f t="shared" si="1"/>
        <v>0</v>
      </c>
      <c r="I21" s="1">
        <f t="shared" si="2"/>
        <v>0</v>
      </c>
      <c r="J21" s="1">
        <f t="shared" si="3"/>
        <v>0</v>
      </c>
      <c r="O21" s="4"/>
      <c r="P21" s="4"/>
      <c r="Q21" s="4"/>
      <c r="R21" s="4"/>
    </row>
    <row r="22" spans="2:18" x14ac:dyDescent="0.25">
      <c r="B22" s="18" t="s">
        <v>19</v>
      </c>
      <c r="C22" s="17">
        <v>0</v>
      </c>
      <c r="D22" s="19">
        <f t="shared" si="0"/>
        <v>0</v>
      </c>
      <c r="F22" s="53" t="s">
        <v>19</v>
      </c>
      <c r="G22" s="54"/>
      <c r="H22" s="1">
        <f t="shared" si="1"/>
        <v>0</v>
      </c>
      <c r="I22" s="1">
        <f t="shared" si="2"/>
        <v>0</v>
      </c>
      <c r="J22" s="1">
        <f t="shared" si="3"/>
        <v>0</v>
      </c>
    </row>
    <row r="23" spans="2:18" x14ac:dyDescent="0.25">
      <c r="B23" s="10" t="s">
        <v>30</v>
      </c>
      <c r="C23" s="11">
        <f>SUM(C11:C22)</f>
        <v>61</v>
      </c>
      <c r="D23" s="11">
        <f>SUM(D11:D22)</f>
        <v>51.849999999999994</v>
      </c>
      <c r="F23" s="12" t="s">
        <v>20</v>
      </c>
      <c r="G23" s="13"/>
      <c r="H23" s="2">
        <f>SUM(H11:H22)</f>
        <v>4.1531849999999997</v>
      </c>
      <c r="I23" s="2">
        <f>SUM(I11:I22)</f>
        <v>0.22036249999999999</v>
      </c>
      <c r="J23" s="2">
        <f>SUM(J11:J22)</f>
        <v>0.29191549999999994</v>
      </c>
    </row>
    <row r="24" spans="2:18" x14ac:dyDescent="0.25">
      <c r="F24" s="5" t="s">
        <v>27</v>
      </c>
      <c r="G24" s="6"/>
      <c r="H24" s="3">
        <f>H23/1000</f>
        <v>4.1531849999999993E-3</v>
      </c>
      <c r="I24" s="3">
        <f t="shared" ref="I24:J24" si="4">I23/1000</f>
        <v>2.203625E-4</v>
      </c>
      <c r="J24" s="3">
        <f t="shared" si="4"/>
        <v>2.9191549999999991E-4</v>
      </c>
    </row>
  </sheetData>
  <mergeCells count="25">
    <mergeCell ref="F11:G11"/>
    <mergeCell ref="F12:G12"/>
    <mergeCell ref="B7:R7"/>
    <mergeCell ref="B8:D8"/>
    <mergeCell ref="F8:G10"/>
    <mergeCell ref="H8:H10"/>
    <mergeCell ref="I8:I10"/>
    <mergeCell ref="J8:J10"/>
    <mergeCell ref="C9:D9"/>
    <mergeCell ref="B6:R6"/>
    <mergeCell ref="B3:R3"/>
    <mergeCell ref="B4:C4"/>
    <mergeCell ref="G4:R4"/>
    <mergeCell ref="B5:C5"/>
    <mergeCell ref="H5:R5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E4D50-7A52-4659-AAD2-ACA682159BF4}">
  <dimension ref="B3:R24"/>
  <sheetViews>
    <sheetView workbookViewId="0">
      <selection activeCell="K20" sqref="K20"/>
    </sheetView>
  </sheetViews>
  <sheetFormatPr baseColWidth="10" defaultRowHeight="15" x14ac:dyDescent="0.25"/>
  <cols>
    <col min="2" max="2" width="18" customWidth="1"/>
    <col min="8" max="8" width="28.7109375" customWidth="1"/>
  </cols>
  <sheetData>
    <row r="3" spans="2:18" x14ac:dyDescent="0.25">
      <c r="B3" s="55" t="s">
        <v>69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x14ac:dyDescent="0.25">
      <c r="B4" s="56" t="s">
        <v>21</v>
      </c>
      <c r="C4" s="56"/>
      <c r="D4" s="26" t="s">
        <v>43</v>
      </c>
      <c r="E4" s="57" t="s">
        <v>25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32"/>
      <c r="R4" s="32"/>
    </row>
    <row r="5" spans="2:18" x14ac:dyDescent="0.25">
      <c r="B5" s="58" t="s">
        <v>52</v>
      </c>
      <c r="C5" s="58"/>
      <c r="D5" s="15">
        <v>2.2499999999999999E-2</v>
      </c>
      <c r="E5" s="16" t="s">
        <v>49</v>
      </c>
      <c r="F5" s="69" t="s">
        <v>51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32"/>
      <c r="R5" s="32"/>
    </row>
    <row r="6" spans="2:18" x14ac:dyDescent="0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0"/>
      <c r="R6" s="60"/>
    </row>
    <row r="7" spans="2:18" ht="15" customHeight="1" x14ac:dyDescent="0.25">
      <c r="B7" s="55" t="s">
        <v>68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18" customHeight="1" x14ac:dyDescent="0.25">
      <c r="B8" s="63" t="s">
        <v>46</v>
      </c>
      <c r="C8" s="63"/>
      <c r="D8" s="63"/>
      <c r="F8" s="64" t="s">
        <v>49</v>
      </c>
      <c r="G8" s="64"/>
      <c r="H8" s="64" t="s">
        <v>42</v>
      </c>
      <c r="M8" s="30"/>
      <c r="N8" s="30"/>
      <c r="O8" s="30"/>
      <c r="P8" s="30"/>
    </row>
    <row r="9" spans="2:18" ht="18" customHeight="1" x14ac:dyDescent="0.25">
      <c r="B9" s="31"/>
      <c r="C9" s="63"/>
      <c r="D9" s="63"/>
      <c r="F9" s="64"/>
      <c r="G9" s="64"/>
      <c r="H9" s="66"/>
      <c r="M9" s="30"/>
      <c r="N9" s="30"/>
      <c r="O9" s="30"/>
      <c r="P9" s="30"/>
    </row>
    <row r="10" spans="2:18" x14ac:dyDescent="0.25">
      <c r="B10" s="29" t="s">
        <v>26</v>
      </c>
      <c r="C10" s="31" t="s">
        <v>50</v>
      </c>
      <c r="D10" s="31"/>
      <c r="F10" s="65"/>
      <c r="G10" s="65"/>
      <c r="H10" s="67"/>
      <c r="M10" s="30"/>
      <c r="N10" s="30"/>
      <c r="O10" s="30"/>
      <c r="P10" s="30"/>
    </row>
    <row r="11" spans="2:18" x14ac:dyDescent="0.25">
      <c r="B11" s="18" t="s">
        <v>8</v>
      </c>
      <c r="C11" s="17">
        <v>3565</v>
      </c>
      <c r="D11" s="19"/>
      <c r="F11" s="53" t="s">
        <v>8</v>
      </c>
      <c r="G11" s="54"/>
      <c r="H11" s="1">
        <f>$D$5*C11</f>
        <v>80.212499999999991</v>
      </c>
      <c r="M11" s="30"/>
      <c r="N11" s="30"/>
      <c r="O11" s="30"/>
      <c r="P11" s="30"/>
    </row>
    <row r="12" spans="2:18" x14ac:dyDescent="0.25">
      <c r="B12" s="18" t="s">
        <v>9</v>
      </c>
      <c r="C12" s="17">
        <v>3220</v>
      </c>
      <c r="D12" s="19"/>
      <c r="F12" s="53" t="s">
        <v>9</v>
      </c>
      <c r="G12" s="54"/>
      <c r="H12" s="1">
        <f>$D$5*C12</f>
        <v>72.45</v>
      </c>
      <c r="M12" s="30"/>
      <c r="N12" s="30"/>
      <c r="O12" s="30"/>
      <c r="P12" s="30"/>
    </row>
    <row r="13" spans="2:18" x14ac:dyDescent="0.25">
      <c r="B13" s="18" t="s">
        <v>10</v>
      </c>
      <c r="C13" s="17">
        <v>3565</v>
      </c>
      <c r="D13" s="19"/>
      <c r="F13" s="53" t="s">
        <v>10</v>
      </c>
      <c r="G13" s="54"/>
      <c r="H13" s="1">
        <f>$D$5*C13</f>
        <v>80.212499999999991</v>
      </c>
      <c r="M13" s="30"/>
      <c r="N13" s="30"/>
      <c r="O13" s="30"/>
      <c r="P13" s="30"/>
    </row>
    <row r="14" spans="2:18" x14ac:dyDescent="0.25">
      <c r="B14" s="18" t="s">
        <v>11</v>
      </c>
      <c r="C14" s="17">
        <v>3450</v>
      </c>
      <c r="D14" s="19"/>
      <c r="F14" s="36" t="s">
        <v>11</v>
      </c>
      <c r="G14" s="37"/>
      <c r="H14" s="1">
        <f>$D$5*C14</f>
        <v>77.625</v>
      </c>
      <c r="M14" s="30"/>
      <c r="N14" s="30"/>
      <c r="O14" s="30"/>
      <c r="P14" s="30"/>
    </row>
    <row r="15" spans="2:18" x14ac:dyDescent="0.25">
      <c r="B15" s="18" t="s">
        <v>12</v>
      </c>
      <c r="C15" s="17">
        <v>3565</v>
      </c>
      <c r="D15" s="19"/>
      <c r="F15" s="36" t="s">
        <v>12</v>
      </c>
      <c r="G15" s="37"/>
      <c r="H15" s="1">
        <f>$D$5*C15</f>
        <v>80.212499999999991</v>
      </c>
      <c r="M15" s="30"/>
      <c r="N15" s="30"/>
      <c r="O15" s="30"/>
      <c r="P15" s="30"/>
    </row>
    <row r="16" spans="2:18" x14ac:dyDescent="0.25">
      <c r="B16" s="18" t="s">
        <v>13</v>
      </c>
      <c r="C16" s="17">
        <v>3450</v>
      </c>
      <c r="D16" s="19"/>
      <c r="F16" s="36" t="s">
        <v>13</v>
      </c>
      <c r="G16" s="37"/>
      <c r="H16" s="1">
        <f>$D$5*C16</f>
        <v>77.625</v>
      </c>
      <c r="M16" s="30"/>
      <c r="N16" s="30"/>
      <c r="O16" s="30"/>
      <c r="P16" s="30"/>
    </row>
    <row r="17" spans="2:16" x14ac:dyDescent="0.25">
      <c r="B17" s="18" t="s">
        <v>14</v>
      </c>
      <c r="C17" s="17">
        <v>3565</v>
      </c>
      <c r="D17" s="19"/>
      <c r="F17" s="36" t="s">
        <v>14</v>
      </c>
      <c r="G17" s="37"/>
      <c r="H17" s="1">
        <f>$D$5*C17</f>
        <v>80.212499999999991</v>
      </c>
      <c r="M17" s="30"/>
      <c r="N17" s="30"/>
      <c r="O17" s="30"/>
      <c r="P17" s="30"/>
    </row>
    <row r="18" spans="2:16" x14ac:dyDescent="0.25">
      <c r="B18" s="18" t="s">
        <v>15</v>
      </c>
      <c r="C18" s="17">
        <v>3565</v>
      </c>
      <c r="D18" s="19"/>
      <c r="F18" s="36" t="s">
        <v>15</v>
      </c>
      <c r="G18" s="37"/>
      <c r="H18" s="1">
        <f>$D$5*C18</f>
        <v>80.212499999999991</v>
      </c>
      <c r="M18" s="30"/>
      <c r="N18" s="30"/>
      <c r="O18" s="30"/>
      <c r="P18" s="30"/>
    </row>
    <row r="19" spans="2:16" x14ac:dyDescent="0.25">
      <c r="B19" s="18" t="s">
        <v>16</v>
      </c>
      <c r="C19" s="17">
        <v>3450</v>
      </c>
      <c r="D19" s="19"/>
      <c r="F19" s="36" t="s">
        <v>16</v>
      </c>
      <c r="G19" s="37"/>
      <c r="H19" s="1">
        <f>$D$5*C19</f>
        <v>77.625</v>
      </c>
      <c r="M19" s="30"/>
      <c r="N19" s="30"/>
      <c r="O19" s="30"/>
      <c r="P19" s="30"/>
    </row>
    <row r="20" spans="2:16" x14ac:dyDescent="0.25">
      <c r="B20" s="18" t="s">
        <v>17</v>
      </c>
      <c r="C20" s="17">
        <v>3565</v>
      </c>
      <c r="D20" s="19"/>
      <c r="F20" s="36" t="s">
        <v>17</v>
      </c>
      <c r="G20" s="37"/>
      <c r="H20" s="1">
        <f>$D$5*C20</f>
        <v>80.212499999999991</v>
      </c>
      <c r="M20" s="30"/>
      <c r="N20" s="30"/>
      <c r="O20" s="30"/>
      <c r="P20" s="30"/>
    </row>
    <row r="21" spans="2:16" x14ac:dyDescent="0.25">
      <c r="B21" s="18" t="s">
        <v>18</v>
      </c>
      <c r="C21" s="17">
        <v>3450</v>
      </c>
      <c r="D21" s="19"/>
      <c r="F21" s="36" t="s">
        <v>18</v>
      </c>
      <c r="G21" s="37"/>
      <c r="H21" s="1">
        <f>$D$5*C21</f>
        <v>77.625</v>
      </c>
      <c r="M21" s="30"/>
      <c r="N21" s="30"/>
      <c r="O21" s="30"/>
      <c r="P21" s="30"/>
    </row>
    <row r="22" spans="2:16" x14ac:dyDescent="0.25">
      <c r="B22" s="18" t="s">
        <v>19</v>
      </c>
      <c r="C22" s="17">
        <v>3565</v>
      </c>
      <c r="D22" s="19"/>
      <c r="F22" s="36" t="s">
        <v>19</v>
      </c>
      <c r="G22" s="37"/>
      <c r="H22" s="1">
        <f>$D$5*C22</f>
        <v>80.212499999999991</v>
      </c>
    </row>
    <row r="23" spans="2:16" x14ac:dyDescent="0.25">
      <c r="B23" s="10" t="s">
        <v>30</v>
      </c>
      <c r="C23" s="11">
        <f>SUM(C11:C22)</f>
        <v>41975</v>
      </c>
      <c r="D23" s="11"/>
      <c r="F23" s="27" t="s">
        <v>20</v>
      </c>
      <c r="G23" s="6"/>
      <c r="H23" s="3">
        <f>SUM(H11:H22)</f>
        <v>944.43749999999989</v>
      </c>
    </row>
    <row r="24" spans="2:16" x14ac:dyDescent="0.25">
      <c r="F24" s="27" t="s">
        <v>48</v>
      </c>
      <c r="G24" s="6"/>
      <c r="H24" s="28">
        <f>H23/1000</f>
        <v>0.94443749999999993</v>
      </c>
    </row>
  </sheetData>
  <mergeCells count="14">
    <mergeCell ref="B6:R6"/>
    <mergeCell ref="B3:R3"/>
    <mergeCell ref="B4:C4"/>
    <mergeCell ref="E4:P4"/>
    <mergeCell ref="B5:C5"/>
    <mergeCell ref="F5:P5"/>
    <mergeCell ref="F13:G13"/>
    <mergeCell ref="F12:G12"/>
    <mergeCell ref="B7:R7"/>
    <mergeCell ref="B8:D8"/>
    <mergeCell ref="F8:G10"/>
    <mergeCell ref="H8:H10"/>
    <mergeCell ref="C9:D9"/>
    <mergeCell ref="F11:G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A1F73A7BA9B14493420BBC8D0C15D2" ma:contentTypeVersion="12" ma:contentTypeDescription="Crear nuevo documento." ma:contentTypeScope="" ma:versionID="5cbeb915eda8b23c1e1308f98150e7ec">
  <xsd:schema xmlns:xsd="http://www.w3.org/2001/XMLSchema" xmlns:xs="http://www.w3.org/2001/XMLSchema" xmlns:p="http://schemas.microsoft.com/office/2006/metadata/properties" xmlns:ns2="b7b08dd0-a9b9-4e59-950f-7efc5f4afaa2" xmlns:ns3="d476dceb-d0a1-442a-837a-09d52b74b62e" targetNamespace="http://schemas.microsoft.com/office/2006/metadata/properties" ma:root="true" ma:fieldsID="f94e2af1c8d9303702566b70b3397edd" ns2:_="" ns3:_="">
    <xsd:import namespace="b7b08dd0-a9b9-4e59-950f-7efc5f4afaa2"/>
    <xsd:import namespace="d476dceb-d0a1-442a-837a-09d52b74b6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08dd0-a9b9-4e59-950f-7efc5f4af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6dceb-d0a1-442a-837a-09d52b74b62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B65AE9-98A7-4536-AF95-115EA7BD2C6A}"/>
</file>

<file path=customXml/itemProps2.xml><?xml version="1.0" encoding="utf-8"?>
<ds:datastoreItem xmlns:ds="http://schemas.openxmlformats.org/officeDocument/2006/customXml" ds:itemID="{06FAA32B-DE4B-4838-9ED4-CDA2EDA3E9AE}"/>
</file>

<file path=customXml/itemProps3.xml><?xml version="1.0" encoding="utf-8"?>
<ds:datastoreItem xmlns:ds="http://schemas.openxmlformats.org/officeDocument/2006/customXml" ds:itemID="{6A8AF482-D2D4-4ABF-B2F9-7C33FB150F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V1-V2 EL007176-6</vt:lpstr>
      <vt:lpstr>V1-V2 EL007177-4</vt:lpstr>
      <vt:lpstr>V1-V2 PC001033-7 </vt:lpstr>
      <vt:lpstr>V1-V2 PS005348-1</vt:lpstr>
      <vt:lpstr>V1-V2 PS005349-K</vt:lpstr>
      <vt:lpstr>V1-V2 PS005115-2</vt:lpstr>
      <vt:lpstr>V3 EL007185-5</vt:lpstr>
      <vt:lpstr>V3 PC001034-5</vt:lpstr>
      <vt:lpstr>V3 PS005350-3</vt:lpstr>
      <vt:lpstr>V3 PS005113-6</vt:lpstr>
      <vt:lpstr>V3 PS005114-4</vt:lpstr>
      <vt:lpstr>V4 EL017015-2</vt:lpstr>
      <vt:lpstr>V4 PC002218-1</vt:lpstr>
      <vt:lpstr>V4 PS005351-1</vt:lpstr>
      <vt:lpstr>V4 PS005111-K</vt:lpstr>
      <vt:lpstr>V4 PS005112-8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E. Cardenas Latorre</dc:creator>
  <cp:lastModifiedBy>Sebastian E. Cardenas Latorre</cp:lastModifiedBy>
  <dcterms:created xsi:type="dcterms:W3CDTF">2018-04-24T18:49:37Z</dcterms:created>
  <dcterms:modified xsi:type="dcterms:W3CDTF">2020-05-12T21:21:12Z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0x01010061A1F73A7BA9B14493420BBC8D0C15D2</vt:lpwstr>
  </property>
</Properties>
</file>